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oard of Directors\financials\2019\"/>
    </mc:Choice>
  </mc:AlternateContent>
  <bookViews>
    <workbookView xWindow="0" yWindow="0" windowWidth="24000" windowHeight="9135"/>
  </bookViews>
  <sheets>
    <sheet name="2019-20-21 w 2018 actuals" sheetId="3" r:id="rId1"/>
    <sheet name="Salary calc (2)" sheetId="5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2" i="3" l="1"/>
  <c r="BJ4" i="3" l="1"/>
  <c r="BI4" i="3"/>
  <c r="BI6" i="3" s="1"/>
  <c r="BI5" i="3"/>
  <c r="BJ5" i="3"/>
  <c r="BI26" i="3"/>
  <c r="BI29" i="3"/>
  <c r="BI28" i="3"/>
  <c r="BJ7" i="3" l="1"/>
  <c r="DL108" i="3"/>
  <c r="DL109" i="3"/>
  <c r="DJ109" i="3"/>
  <c r="DH109" i="3"/>
  <c r="DF109" i="3"/>
  <c r="DD109" i="3"/>
  <c r="DB109" i="3"/>
  <c r="CZ109" i="3"/>
  <c r="CX109" i="3"/>
  <c r="CV109" i="3"/>
  <c r="CT109" i="3"/>
  <c r="CR109" i="3"/>
  <c r="CP109" i="3"/>
  <c r="AC9" i="5"/>
  <c r="AC11" i="5" s="1"/>
  <c r="AC12" i="5" s="1"/>
  <c r="AB7" i="5"/>
  <c r="DN92" i="3"/>
  <c r="BC60" i="3"/>
  <c r="CI60" i="3"/>
  <c r="CG109" i="3"/>
  <c r="CE109" i="3"/>
  <c r="CC109" i="3"/>
  <c r="CA109" i="3"/>
  <c r="BY109" i="3"/>
  <c r="BW109" i="3"/>
  <c r="BU109" i="3"/>
  <c r="BS109" i="3"/>
  <c r="BQ109" i="3"/>
  <c r="BO109" i="3"/>
  <c r="BM109" i="3"/>
  <c r="BK109" i="3"/>
  <c r="G121" i="3"/>
  <c r="BA51" i="3"/>
  <c r="T6" i="5"/>
  <c r="V6" i="5"/>
  <c r="X6" i="5"/>
  <c r="Z6" i="5"/>
  <c r="AB6" i="5"/>
  <c r="T7" i="5"/>
  <c r="V7" i="5"/>
  <c r="X7" i="5"/>
  <c r="Z7" i="5"/>
  <c r="B9" i="5"/>
  <c r="B10" i="5" s="1"/>
  <c r="C9" i="5"/>
  <c r="C11" i="5" s="1"/>
  <c r="D9" i="5"/>
  <c r="D11" i="5" s="1"/>
  <c r="D12" i="5" s="1"/>
  <c r="E9" i="5"/>
  <c r="E11" i="5" s="1"/>
  <c r="F9" i="5"/>
  <c r="G9" i="5"/>
  <c r="H9" i="5"/>
  <c r="I9" i="5"/>
  <c r="J9" i="5"/>
  <c r="J11" i="5" s="1"/>
  <c r="K9" i="5"/>
  <c r="K11" i="5" s="1"/>
  <c r="L9" i="5"/>
  <c r="L11" i="5" s="1"/>
  <c r="M9" i="5"/>
  <c r="M11" i="5" s="1"/>
  <c r="N9" i="5"/>
  <c r="O9" i="5"/>
  <c r="P9" i="5"/>
  <c r="P11" i="5" s="1"/>
  <c r="P15" i="5" s="1"/>
  <c r="Q9" i="5"/>
  <c r="Q11" i="5" s="1"/>
  <c r="Q15" i="5" s="1"/>
  <c r="R9" i="5"/>
  <c r="R11" i="5" s="1"/>
  <c r="S9" i="5"/>
  <c r="U9" i="5"/>
  <c r="V9" i="5"/>
  <c r="W9" i="5"/>
  <c r="Z9" i="5" s="1"/>
  <c r="Y9" i="5"/>
  <c r="T10" i="5"/>
  <c r="V10" i="5"/>
  <c r="X10" i="5"/>
  <c r="Z10" i="5"/>
  <c r="AB10" i="5"/>
  <c r="F11" i="5"/>
  <c r="F12" i="5" s="1"/>
  <c r="G11" i="5"/>
  <c r="G12" i="5" s="1"/>
  <c r="H11" i="5"/>
  <c r="H12" i="5" s="1"/>
  <c r="I11" i="5"/>
  <c r="I15" i="5" s="1"/>
  <c r="N11" i="5"/>
  <c r="N15" i="5" s="1"/>
  <c r="O11" i="5"/>
  <c r="O15" i="5" s="1"/>
  <c r="W11" i="5"/>
  <c r="W12" i="5" s="1"/>
  <c r="Y11" i="5"/>
  <c r="Y12" i="5" s="1"/>
  <c r="H15" i="5"/>
  <c r="W15" i="5"/>
  <c r="Y15" i="5"/>
  <c r="Y19" i="5"/>
  <c r="AC15" i="5" l="1"/>
  <c r="W19" i="5"/>
  <c r="W18" i="5"/>
  <c r="W20" i="5" s="1"/>
  <c r="X9" i="5"/>
  <c r="Z15" i="5"/>
  <c r="T9" i="5"/>
  <c r="CI109" i="3"/>
  <c r="Z11" i="5"/>
  <c r="R15" i="5"/>
  <c r="R12" i="5"/>
  <c r="M12" i="5"/>
  <c r="M15" i="5"/>
  <c r="K12" i="5"/>
  <c r="K15" i="5"/>
  <c r="J15" i="5"/>
  <c r="J12" i="5"/>
  <c r="L12" i="5"/>
  <c r="L15" i="5"/>
  <c r="Z12" i="5"/>
  <c r="Q12" i="5"/>
  <c r="I12" i="5"/>
  <c r="Y18" i="5"/>
  <c r="Y20" i="5" s="1"/>
  <c r="P12" i="5"/>
  <c r="U11" i="5"/>
  <c r="X11" i="5" s="1"/>
  <c r="O12" i="5"/>
  <c r="S11" i="5"/>
  <c r="N12" i="5"/>
  <c r="AA9" i="5"/>
  <c r="T11" i="5" l="1"/>
  <c r="S12" i="5"/>
  <c r="T12" i="5" s="1"/>
  <c r="S18" i="5"/>
  <c r="S15" i="5"/>
  <c r="T15" i="5" s="1"/>
  <c r="S19" i="5"/>
  <c r="U15" i="5"/>
  <c r="U12" i="5"/>
  <c r="V11" i="5"/>
  <c r="AB9" i="5"/>
  <c r="AA11" i="5"/>
  <c r="AA15" i="5" s="1"/>
  <c r="CX111" i="3"/>
  <c r="CV111" i="3"/>
  <c r="DN110" i="3"/>
  <c r="DL111" i="3"/>
  <c r="DJ111" i="3"/>
  <c r="DH111" i="3"/>
  <c r="DF111" i="3"/>
  <c r="DD111" i="3"/>
  <c r="DB111" i="3"/>
  <c r="CZ111" i="3"/>
  <c r="CT111" i="3"/>
  <c r="CR111" i="3"/>
  <c r="DN108" i="3"/>
  <c r="DN107" i="3"/>
  <c r="DN104" i="3"/>
  <c r="DN103" i="3"/>
  <c r="DN102" i="3"/>
  <c r="DN101" i="3"/>
  <c r="DN100" i="3"/>
  <c r="DN99" i="3"/>
  <c r="DN98" i="3"/>
  <c r="DN97" i="3"/>
  <c r="DN96" i="3"/>
  <c r="DN95" i="3"/>
  <c r="DL94" i="3"/>
  <c r="DJ94" i="3"/>
  <c r="DH94" i="3"/>
  <c r="DF94" i="3"/>
  <c r="DD94" i="3"/>
  <c r="DB94" i="3"/>
  <c r="CZ94" i="3"/>
  <c r="CX94" i="3"/>
  <c r="CV94" i="3"/>
  <c r="CT94" i="3"/>
  <c r="CR94" i="3"/>
  <c r="CP94" i="3"/>
  <c r="DN93" i="3"/>
  <c r="DN91" i="3"/>
  <c r="DN90" i="3"/>
  <c r="DL88" i="3"/>
  <c r="DL105" i="3" s="1"/>
  <c r="DJ88" i="3"/>
  <c r="DH88" i="3"/>
  <c r="DF88" i="3"/>
  <c r="DD88" i="3"/>
  <c r="DD105" i="3" s="1"/>
  <c r="DB88" i="3"/>
  <c r="CZ88" i="3"/>
  <c r="CX88" i="3"/>
  <c r="CV88" i="3"/>
  <c r="CV105" i="3" s="1"/>
  <c r="CT88" i="3"/>
  <c r="CR88" i="3"/>
  <c r="CP88" i="3"/>
  <c r="DN87" i="3"/>
  <c r="DN86" i="3"/>
  <c r="DN85" i="3"/>
  <c r="DN84" i="3"/>
  <c r="DN82" i="3"/>
  <c r="DN81" i="3"/>
  <c r="DN78" i="3"/>
  <c r="DL77" i="3"/>
  <c r="DL79" i="3" s="1"/>
  <c r="DJ77" i="3"/>
  <c r="DJ79" i="3" s="1"/>
  <c r="DH77" i="3"/>
  <c r="DH79" i="3" s="1"/>
  <c r="DF77" i="3"/>
  <c r="DF79" i="3" s="1"/>
  <c r="DD77" i="3"/>
  <c r="DD79" i="3" s="1"/>
  <c r="DB77" i="3"/>
  <c r="DB79" i="3" s="1"/>
  <c r="CZ77" i="3"/>
  <c r="CZ79" i="3" s="1"/>
  <c r="CX77" i="3"/>
  <c r="CX79" i="3" s="1"/>
  <c r="CV77" i="3"/>
  <c r="CV79" i="3" s="1"/>
  <c r="CT77" i="3"/>
  <c r="CT79" i="3" s="1"/>
  <c r="CR77" i="3"/>
  <c r="CR79" i="3" s="1"/>
  <c r="CP77" i="3"/>
  <c r="DN76" i="3"/>
  <c r="DN75" i="3"/>
  <c r="DN74" i="3"/>
  <c r="DN73" i="3"/>
  <c r="DN71" i="3"/>
  <c r="DL69" i="3"/>
  <c r="DJ69" i="3"/>
  <c r="DH69" i="3"/>
  <c r="DF69" i="3"/>
  <c r="DD69" i="3"/>
  <c r="DB69" i="3"/>
  <c r="CZ69" i="3"/>
  <c r="CX69" i="3"/>
  <c r="CV69" i="3"/>
  <c r="CT69" i="3"/>
  <c r="CR69" i="3"/>
  <c r="CP69" i="3"/>
  <c r="DN68" i="3"/>
  <c r="DN67" i="3"/>
  <c r="DN66" i="3"/>
  <c r="DN65" i="3"/>
  <c r="DN64" i="3"/>
  <c r="DL62" i="3"/>
  <c r="DJ62" i="3"/>
  <c r="DH62" i="3"/>
  <c r="DF62" i="3"/>
  <c r="DD62" i="3"/>
  <c r="DB62" i="3"/>
  <c r="CZ62" i="3"/>
  <c r="CX62" i="3"/>
  <c r="CV62" i="3"/>
  <c r="CT62" i="3"/>
  <c r="CR62" i="3"/>
  <c r="CP62" i="3"/>
  <c r="DN61" i="3"/>
  <c r="DN60" i="3"/>
  <c r="DN59" i="3"/>
  <c r="DL57" i="3"/>
  <c r="DJ57" i="3"/>
  <c r="DH57" i="3"/>
  <c r="DF57" i="3"/>
  <c r="DD57" i="3"/>
  <c r="DB57" i="3"/>
  <c r="CZ57" i="3"/>
  <c r="CX57" i="3"/>
  <c r="CV57" i="3"/>
  <c r="CT57" i="3"/>
  <c r="CR57" i="3"/>
  <c r="CP57" i="3"/>
  <c r="DN56" i="3"/>
  <c r="DN55" i="3"/>
  <c r="DN52" i="3"/>
  <c r="DN51" i="3"/>
  <c r="DL50" i="3"/>
  <c r="DJ50" i="3"/>
  <c r="DH50" i="3"/>
  <c r="DF50" i="3"/>
  <c r="DD50" i="3"/>
  <c r="DB50" i="3"/>
  <c r="CZ50" i="3"/>
  <c r="CX50" i="3"/>
  <c r="CV50" i="3"/>
  <c r="CT50" i="3"/>
  <c r="CR50" i="3"/>
  <c r="CP50" i="3"/>
  <c r="DN49" i="3"/>
  <c r="DN48" i="3"/>
  <c r="DN47" i="3"/>
  <c r="DL45" i="3"/>
  <c r="DL53" i="3" s="1"/>
  <c r="DJ45" i="3"/>
  <c r="DH45" i="3"/>
  <c r="DF45" i="3"/>
  <c r="DD45" i="3"/>
  <c r="DD53" i="3" s="1"/>
  <c r="DB45" i="3"/>
  <c r="CZ45" i="3"/>
  <c r="CX45" i="3"/>
  <c r="CX53" i="3" s="1"/>
  <c r="CV45" i="3"/>
  <c r="CV53" i="3" s="1"/>
  <c r="CT45" i="3"/>
  <c r="CR45" i="3"/>
  <c r="CP45" i="3"/>
  <c r="DN44" i="3"/>
  <c r="DN43" i="3"/>
  <c r="DN38" i="3"/>
  <c r="DL37" i="3"/>
  <c r="DJ37" i="3"/>
  <c r="DH37" i="3"/>
  <c r="DF37" i="3"/>
  <c r="DD37" i="3"/>
  <c r="DB37" i="3"/>
  <c r="CZ37" i="3"/>
  <c r="CX37" i="3"/>
  <c r="CV37" i="3"/>
  <c r="CT37" i="3"/>
  <c r="CR37" i="3"/>
  <c r="CP37" i="3"/>
  <c r="DN36" i="3"/>
  <c r="DN35" i="3"/>
  <c r="DN34" i="3"/>
  <c r="DN33" i="3"/>
  <c r="DL30" i="3"/>
  <c r="DJ30" i="3"/>
  <c r="DH30" i="3"/>
  <c r="DF30" i="3"/>
  <c r="DD30" i="3"/>
  <c r="DB30" i="3"/>
  <c r="CZ30" i="3"/>
  <c r="CX30" i="3"/>
  <c r="CV30" i="3"/>
  <c r="CT30" i="3"/>
  <c r="CR30" i="3"/>
  <c r="CP30" i="3"/>
  <c r="DN29" i="3"/>
  <c r="DN28" i="3"/>
  <c r="DN27" i="3"/>
  <c r="DN26" i="3"/>
  <c r="DL24" i="3"/>
  <c r="DL31" i="3" s="1"/>
  <c r="DJ24" i="3"/>
  <c r="DH24" i="3"/>
  <c r="DH31" i="3" s="1"/>
  <c r="DF24" i="3"/>
  <c r="DF31" i="3" s="1"/>
  <c r="DD24" i="3"/>
  <c r="DD31" i="3" s="1"/>
  <c r="DB24" i="3"/>
  <c r="CZ24" i="3"/>
  <c r="CZ31" i="3" s="1"/>
  <c r="CX24" i="3"/>
  <c r="CX31" i="3" s="1"/>
  <c r="CV24" i="3"/>
  <c r="CV31" i="3" s="1"/>
  <c r="CT24" i="3"/>
  <c r="CR24" i="3"/>
  <c r="CR31" i="3" s="1"/>
  <c r="CP24" i="3"/>
  <c r="DN23" i="3"/>
  <c r="DN22" i="3"/>
  <c r="DN21" i="3"/>
  <c r="DN20" i="3"/>
  <c r="DN19" i="3"/>
  <c r="DN18" i="3"/>
  <c r="DN15" i="3"/>
  <c r="CR14" i="3"/>
  <c r="DL13" i="3"/>
  <c r="DL14" i="3" s="1"/>
  <c r="DJ13" i="3"/>
  <c r="DJ14" i="3" s="1"/>
  <c r="DH13" i="3"/>
  <c r="DH14" i="3" s="1"/>
  <c r="DF13" i="3"/>
  <c r="DF14" i="3" s="1"/>
  <c r="DD13" i="3"/>
  <c r="DD14" i="3" s="1"/>
  <c r="DB13" i="3"/>
  <c r="DB14" i="3" s="1"/>
  <c r="CZ13" i="3"/>
  <c r="CZ14" i="3" s="1"/>
  <c r="CX13" i="3"/>
  <c r="CX14" i="3" s="1"/>
  <c r="CV13" i="3"/>
  <c r="CV14" i="3" s="1"/>
  <c r="CT13" i="3"/>
  <c r="CT14" i="3" s="1"/>
  <c r="CR13" i="3"/>
  <c r="CP13" i="3"/>
  <c r="CP14" i="3" s="1"/>
  <c r="DN12" i="3"/>
  <c r="DN11" i="3"/>
  <c r="DL8" i="3"/>
  <c r="DJ8" i="3"/>
  <c r="DH8" i="3"/>
  <c r="DF8" i="3"/>
  <c r="DD8" i="3"/>
  <c r="DB8" i="3"/>
  <c r="CZ8" i="3"/>
  <c r="CX8" i="3"/>
  <c r="CV8" i="3"/>
  <c r="CT8" i="3"/>
  <c r="CR8" i="3"/>
  <c r="CP8" i="3"/>
  <c r="DN7" i="3"/>
  <c r="DN6" i="3"/>
  <c r="CI6" i="3"/>
  <c r="DP6" i="3" s="1"/>
  <c r="CK46" i="3"/>
  <c r="CI110" i="3"/>
  <c r="DP110" i="3" s="1"/>
  <c r="CG111" i="3"/>
  <c r="CE111" i="3"/>
  <c r="CC111" i="3"/>
  <c r="CA111" i="3"/>
  <c r="BY111" i="3"/>
  <c r="BW111" i="3"/>
  <c r="BU111" i="3"/>
  <c r="BS111" i="3"/>
  <c r="BQ111" i="3"/>
  <c r="BO111" i="3"/>
  <c r="BM111" i="3"/>
  <c r="BK111" i="3"/>
  <c r="CI108" i="3"/>
  <c r="DP108" i="3" s="1"/>
  <c r="CI107" i="3"/>
  <c r="DP107" i="3" s="1"/>
  <c r="CI104" i="3"/>
  <c r="DP104" i="3" s="1"/>
  <c r="CI103" i="3"/>
  <c r="DP103" i="3" s="1"/>
  <c r="CI102" i="3"/>
  <c r="DP102" i="3" s="1"/>
  <c r="CI101" i="3"/>
  <c r="DP101" i="3" s="1"/>
  <c r="CI100" i="3"/>
  <c r="DP100" i="3" s="1"/>
  <c r="DR100" i="3" s="1"/>
  <c r="CI99" i="3"/>
  <c r="DP99" i="3" s="1"/>
  <c r="CI98" i="3"/>
  <c r="DP98" i="3" s="1"/>
  <c r="CI97" i="3"/>
  <c r="DP97" i="3" s="1"/>
  <c r="CI96" i="3"/>
  <c r="DP96" i="3" s="1"/>
  <c r="CI95" i="3"/>
  <c r="DP95" i="3" s="1"/>
  <c r="CG94" i="3"/>
  <c r="CE94" i="3"/>
  <c r="CC94" i="3"/>
  <c r="CA94" i="3"/>
  <c r="BY94" i="3"/>
  <c r="BW94" i="3"/>
  <c r="BU94" i="3"/>
  <c r="BS94" i="3"/>
  <c r="BQ94" i="3"/>
  <c r="BO94" i="3"/>
  <c r="BM94" i="3"/>
  <c r="BK94" i="3"/>
  <c r="CI93" i="3"/>
  <c r="DP93" i="3" s="1"/>
  <c r="CI92" i="3"/>
  <c r="DP92" i="3" s="1"/>
  <c r="DR92" i="3" s="1"/>
  <c r="CI91" i="3"/>
  <c r="DP91" i="3" s="1"/>
  <c r="CI90" i="3"/>
  <c r="DP90" i="3" s="1"/>
  <c r="CG88" i="3"/>
  <c r="CE88" i="3"/>
  <c r="CC88" i="3"/>
  <c r="CA88" i="3"/>
  <c r="BY88" i="3"/>
  <c r="BW88" i="3"/>
  <c r="BU88" i="3"/>
  <c r="BS88" i="3"/>
  <c r="BQ88" i="3"/>
  <c r="BO88" i="3"/>
  <c r="BM88" i="3"/>
  <c r="BK88" i="3"/>
  <c r="CI87" i="3"/>
  <c r="DP87" i="3" s="1"/>
  <c r="CI86" i="3"/>
  <c r="DP86" i="3" s="1"/>
  <c r="CI85" i="3"/>
  <c r="DP85" i="3" s="1"/>
  <c r="CI84" i="3"/>
  <c r="DP84" i="3" s="1"/>
  <c r="CI82" i="3"/>
  <c r="DP82" i="3" s="1"/>
  <c r="CI81" i="3"/>
  <c r="DP81" i="3" s="1"/>
  <c r="CI78" i="3"/>
  <c r="DP78" i="3" s="1"/>
  <c r="CG77" i="3"/>
  <c r="CG79" i="3" s="1"/>
  <c r="CE77" i="3"/>
  <c r="CE79" i="3" s="1"/>
  <c r="CC77" i="3"/>
  <c r="CC79" i="3" s="1"/>
  <c r="CA77" i="3"/>
  <c r="CA79" i="3" s="1"/>
  <c r="BY77" i="3"/>
  <c r="BY79" i="3" s="1"/>
  <c r="BW77" i="3"/>
  <c r="BW79" i="3" s="1"/>
  <c r="BU77" i="3"/>
  <c r="BU79" i="3" s="1"/>
  <c r="BS77" i="3"/>
  <c r="BS79" i="3" s="1"/>
  <c r="BQ77" i="3"/>
  <c r="BQ79" i="3" s="1"/>
  <c r="BO77" i="3"/>
  <c r="BO79" i="3" s="1"/>
  <c r="BM77" i="3"/>
  <c r="BM79" i="3" s="1"/>
  <c r="BK77" i="3"/>
  <c r="BK79" i="3" s="1"/>
  <c r="CI76" i="3"/>
  <c r="DP76" i="3" s="1"/>
  <c r="CI75" i="3"/>
  <c r="DP75" i="3" s="1"/>
  <c r="CI74" i="3"/>
  <c r="DP74" i="3" s="1"/>
  <c r="CI73" i="3"/>
  <c r="DP73" i="3" s="1"/>
  <c r="CI71" i="3"/>
  <c r="DP71" i="3" s="1"/>
  <c r="CG69" i="3"/>
  <c r="CE69" i="3"/>
  <c r="CC69" i="3"/>
  <c r="CA69" i="3"/>
  <c r="BY69" i="3"/>
  <c r="BW69" i="3"/>
  <c r="BU69" i="3"/>
  <c r="BS69" i="3"/>
  <c r="BQ69" i="3"/>
  <c r="BO69" i="3"/>
  <c r="BM69" i="3"/>
  <c r="BK69" i="3"/>
  <c r="CI68" i="3"/>
  <c r="DP68" i="3" s="1"/>
  <c r="CI67" i="3"/>
  <c r="DP67" i="3" s="1"/>
  <c r="CI66" i="3"/>
  <c r="DP66" i="3" s="1"/>
  <c r="CI65" i="3"/>
  <c r="DP65" i="3" s="1"/>
  <c r="DR65" i="3" s="1"/>
  <c r="CI64" i="3"/>
  <c r="DP64" i="3" s="1"/>
  <c r="CG62" i="3"/>
  <c r="CE62" i="3"/>
  <c r="CC62" i="3"/>
  <c r="CA62" i="3"/>
  <c r="BY62" i="3"/>
  <c r="BW62" i="3"/>
  <c r="BU62" i="3"/>
  <c r="BS62" i="3"/>
  <c r="BQ62" i="3"/>
  <c r="BO62" i="3"/>
  <c r="BM62" i="3"/>
  <c r="BK62" i="3"/>
  <c r="CI61" i="3"/>
  <c r="DP61" i="3" s="1"/>
  <c r="DR61" i="3" s="1"/>
  <c r="CI59" i="3"/>
  <c r="DP59" i="3" s="1"/>
  <c r="CG57" i="3"/>
  <c r="CE57" i="3"/>
  <c r="CC57" i="3"/>
  <c r="CA57" i="3"/>
  <c r="BY57" i="3"/>
  <c r="BW57" i="3"/>
  <c r="BU57" i="3"/>
  <c r="BS57" i="3"/>
  <c r="BQ57" i="3"/>
  <c r="BO57" i="3"/>
  <c r="BM57" i="3"/>
  <c r="BK57" i="3"/>
  <c r="CI56" i="3"/>
  <c r="DP56" i="3" s="1"/>
  <c r="CI55" i="3"/>
  <c r="DP55" i="3" s="1"/>
  <c r="CI52" i="3"/>
  <c r="DP52" i="3" s="1"/>
  <c r="CI51" i="3"/>
  <c r="DP51" i="3" s="1"/>
  <c r="CG50" i="3"/>
  <c r="CE50" i="3"/>
  <c r="CC50" i="3"/>
  <c r="CA50" i="3"/>
  <c r="BY50" i="3"/>
  <c r="BW50" i="3"/>
  <c r="BU50" i="3"/>
  <c r="BS50" i="3"/>
  <c r="BQ50" i="3"/>
  <c r="BO50" i="3"/>
  <c r="BM50" i="3"/>
  <c r="BK50" i="3"/>
  <c r="CI49" i="3"/>
  <c r="DP49" i="3" s="1"/>
  <c r="CI48" i="3"/>
  <c r="DP48" i="3" s="1"/>
  <c r="CI47" i="3"/>
  <c r="DP47" i="3" s="1"/>
  <c r="CG45" i="3"/>
  <c r="CE45" i="3"/>
  <c r="CC45" i="3"/>
  <c r="CA45" i="3"/>
  <c r="CA53" i="3" s="1"/>
  <c r="BY45" i="3"/>
  <c r="BW45" i="3"/>
  <c r="BU45" i="3"/>
  <c r="BS45" i="3"/>
  <c r="BQ45" i="3"/>
  <c r="BO45" i="3"/>
  <c r="BM45" i="3"/>
  <c r="BK45" i="3"/>
  <c r="CI44" i="3"/>
  <c r="DP44" i="3" s="1"/>
  <c r="CI43" i="3"/>
  <c r="DP43" i="3" s="1"/>
  <c r="CI38" i="3"/>
  <c r="DP38" i="3" s="1"/>
  <c r="DR38" i="3" s="1"/>
  <c r="CG37" i="3"/>
  <c r="CE37" i="3"/>
  <c r="CC37" i="3"/>
  <c r="CA37" i="3"/>
  <c r="BY37" i="3"/>
  <c r="BW37" i="3"/>
  <c r="BU37" i="3"/>
  <c r="BS37" i="3"/>
  <c r="BQ37" i="3"/>
  <c r="BO37" i="3"/>
  <c r="BM37" i="3"/>
  <c r="BK37" i="3"/>
  <c r="CI36" i="3"/>
  <c r="DP36" i="3" s="1"/>
  <c r="CI35" i="3"/>
  <c r="DP35" i="3" s="1"/>
  <c r="CI34" i="3"/>
  <c r="DP34" i="3" s="1"/>
  <c r="CI33" i="3"/>
  <c r="DP33" i="3" s="1"/>
  <c r="CG30" i="3"/>
  <c r="CE30" i="3"/>
  <c r="CC30" i="3"/>
  <c r="CA30" i="3"/>
  <c r="BY30" i="3"/>
  <c r="BW30" i="3"/>
  <c r="BU30" i="3"/>
  <c r="BS30" i="3"/>
  <c r="BQ30" i="3"/>
  <c r="BO30" i="3"/>
  <c r="BM30" i="3"/>
  <c r="BK30" i="3"/>
  <c r="CI29" i="3"/>
  <c r="DP29" i="3" s="1"/>
  <c r="CI28" i="3"/>
  <c r="DP28" i="3" s="1"/>
  <c r="CI27" i="3"/>
  <c r="DP27" i="3" s="1"/>
  <c r="CI26" i="3"/>
  <c r="DP26" i="3" s="1"/>
  <c r="CG24" i="3"/>
  <c r="CE24" i="3"/>
  <c r="CC24" i="3"/>
  <c r="CA24" i="3"/>
  <c r="BY24" i="3"/>
  <c r="BW24" i="3"/>
  <c r="BU24" i="3"/>
  <c r="BS24" i="3"/>
  <c r="BQ24" i="3"/>
  <c r="BO24" i="3"/>
  <c r="BM24" i="3"/>
  <c r="BK24" i="3"/>
  <c r="CI23" i="3"/>
  <c r="DP23" i="3" s="1"/>
  <c r="CI22" i="3"/>
  <c r="DP22" i="3" s="1"/>
  <c r="CI21" i="3"/>
  <c r="DP21" i="3" s="1"/>
  <c r="CI20" i="3"/>
  <c r="DP20" i="3" s="1"/>
  <c r="DR20" i="3" s="1"/>
  <c r="CI19" i="3"/>
  <c r="DP19" i="3" s="1"/>
  <c r="CI18" i="3"/>
  <c r="DP18" i="3" s="1"/>
  <c r="CI15" i="3"/>
  <c r="DP15" i="3" s="1"/>
  <c r="DR15" i="3" s="1"/>
  <c r="CG13" i="3"/>
  <c r="CG14" i="3" s="1"/>
  <c r="CE13" i="3"/>
  <c r="CE14" i="3" s="1"/>
  <c r="CC13" i="3"/>
  <c r="CC14" i="3" s="1"/>
  <c r="CA13" i="3"/>
  <c r="CA14" i="3" s="1"/>
  <c r="BY13" i="3"/>
  <c r="BY14" i="3" s="1"/>
  <c r="BW13" i="3"/>
  <c r="BW14" i="3" s="1"/>
  <c r="BU13" i="3"/>
  <c r="BU14" i="3" s="1"/>
  <c r="BS13" i="3"/>
  <c r="BS14" i="3" s="1"/>
  <c r="BQ13" i="3"/>
  <c r="BQ14" i="3" s="1"/>
  <c r="BO13" i="3"/>
  <c r="BO14" i="3" s="1"/>
  <c r="BM13" i="3"/>
  <c r="BM14" i="3" s="1"/>
  <c r="BK13" i="3"/>
  <c r="CI12" i="3"/>
  <c r="DP12" i="3" s="1"/>
  <c r="CI11" i="3"/>
  <c r="DP11" i="3" s="1"/>
  <c r="DR11" i="3" s="1"/>
  <c r="CG8" i="3"/>
  <c r="CE8" i="3"/>
  <c r="CC8" i="3"/>
  <c r="CA8" i="3"/>
  <c r="BY8" i="3"/>
  <c r="BW8" i="3"/>
  <c r="BU8" i="3"/>
  <c r="BS8" i="3"/>
  <c r="BQ8" i="3"/>
  <c r="BO8" i="3"/>
  <c r="BM8" i="3"/>
  <c r="BK8" i="3"/>
  <c r="CI7" i="3"/>
  <c r="DP7" i="3" s="1"/>
  <c r="CT53" i="3" l="1"/>
  <c r="DJ53" i="3"/>
  <c r="DB105" i="3"/>
  <c r="DN94" i="3"/>
  <c r="CT105" i="3"/>
  <c r="DJ105" i="3"/>
  <c r="BS53" i="3"/>
  <c r="DF53" i="3"/>
  <c r="DR71" i="3"/>
  <c r="DB53" i="3"/>
  <c r="V12" i="5"/>
  <c r="X12" i="5"/>
  <c r="DR44" i="3"/>
  <c r="DN50" i="3"/>
  <c r="DR56" i="3"/>
  <c r="DR81" i="3"/>
  <c r="DR101" i="3"/>
  <c r="V15" i="5"/>
  <c r="U19" i="5"/>
  <c r="U18" i="5"/>
  <c r="X15" i="5"/>
  <c r="DR23" i="3"/>
  <c r="DD39" i="3"/>
  <c r="DR75" i="3"/>
  <c r="DF39" i="3"/>
  <c r="DR84" i="3"/>
  <c r="DR96" i="3"/>
  <c r="DR104" i="3"/>
  <c r="S20" i="5"/>
  <c r="DL39" i="3"/>
  <c r="DR87" i="3"/>
  <c r="AB11" i="5"/>
  <c r="AB15" i="5"/>
  <c r="AA18" i="5"/>
  <c r="AA19" i="5"/>
  <c r="AA12" i="5"/>
  <c r="AB12" i="5" s="1"/>
  <c r="DR97" i="3"/>
  <c r="DN69" i="3"/>
  <c r="DR47" i="3"/>
  <c r="DR51" i="3"/>
  <c r="CV39" i="3"/>
  <c r="DR34" i="3"/>
  <c r="CR39" i="3"/>
  <c r="CZ39" i="3"/>
  <c r="DH39" i="3"/>
  <c r="DN24" i="3"/>
  <c r="CP31" i="3"/>
  <c r="DR26" i="3"/>
  <c r="DR82" i="3"/>
  <c r="DR95" i="3"/>
  <c r="DR66" i="3"/>
  <c r="DR6" i="3"/>
  <c r="DB39" i="3"/>
  <c r="DR12" i="3"/>
  <c r="DR21" i="3"/>
  <c r="DN45" i="3"/>
  <c r="CP53" i="3"/>
  <c r="DR76" i="3"/>
  <c r="DR108" i="3"/>
  <c r="DR93" i="3"/>
  <c r="DR29" i="3"/>
  <c r="DR33" i="3"/>
  <c r="DN37" i="3"/>
  <c r="CR53" i="3"/>
  <c r="CR112" i="3" s="1"/>
  <c r="CR113" i="3" s="1"/>
  <c r="CR114" i="3" s="1"/>
  <c r="CZ53" i="3"/>
  <c r="CZ112" i="3" s="1"/>
  <c r="CZ113" i="3" s="1"/>
  <c r="CZ114" i="3" s="1"/>
  <c r="DH53" i="3"/>
  <c r="DR55" i="3"/>
  <c r="DN77" i="3"/>
  <c r="DR103" i="3"/>
  <c r="DN109" i="3"/>
  <c r="CP111" i="3"/>
  <c r="DN111" i="3" s="1"/>
  <c r="DR110" i="3"/>
  <c r="DN14" i="3"/>
  <c r="DR19" i="3"/>
  <c r="DN30" i="3"/>
  <c r="DR48" i="3"/>
  <c r="DN62" i="3"/>
  <c r="DF105" i="3"/>
  <c r="DN8" i="3"/>
  <c r="DR22" i="3"/>
  <c r="CT31" i="3"/>
  <c r="CT39" i="3" s="1"/>
  <c r="DB31" i="3"/>
  <c r="DJ31" i="3"/>
  <c r="DJ39" i="3" s="1"/>
  <c r="DR27" i="3"/>
  <c r="DR49" i="3"/>
  <c r="DR68" i="3"/>
  <c r="DR74" i="3"/>
  <c r="DR86" i="3"/>
  <c r="CR105" i="3"/>
  <c r="CZ105" i="3"/>
  <c r="DH105" i="3"/>
  <c r="DH112" i="3" s="1"/>
  <c r="DR91" i="3"/>
  <c r="DR102" i="3"/>
  <c r="DR107" i="3"/>
  <c r="DR7" i="3"/>
  <c r="DR52" i="3"/>
  <c r="DN57" i="3"/>
  <c r="DR67" i="3"/>
  <c r="DR73" i="3"/>
  <c r="CP105" i="3"/>
  <c r="CX105" i="3"/>
  <c r="CX112" i="3" s="1"/>
  <c r="DR98" i="3"/>
  <c r="DR90" i="3"/>
  <c r="DR99" i="3"/>
  <c r="DR85" i="3"/>
  <c r="DR64" i="3"/>
  <c r="DR59" i="3"/>
  <c r="DR43" i="3"/>
  <c r="DR36" i="3"/>
  <c r="DR28" i="3"/>
  <c r="DR18" i="3"/>
  <c r="CX39" i="3"/>
  <c r="CT112" i="3"/>
  <c r="CV112" i="3"/>
  <c r="DD112" i="3"/>
  <c r="DD113" i="3" s="1"/>
  <c r="DD114" i="3" s="1"/>
  <c r="DL112" i="3"/>
  <c r="CP79" i="3"/>
  <c r="DN79" i="3" s="1"/>
  <c r="DN88" i="3"/>
  <c r="DN13" i="3"/>
  <c r="CE53" i="3"/>
  <c r="BM53" i="3"/>
  <c r="BW53" i="3"/>
  <c r="BQ105" i="3"/>
  <c r="CC105" i="3"/>
  <c r="BU105" i="3"/>
  <c r="BY105" i="3"/>
  <c r="CG105" i="3"/>
  <c r="BK31" i="3"/>
  <c r="BW105" i="3"/>
  <c r="BO53" i="3"/>
  <c r="CI13" i="3"/>
  <c r="DP13" i="3" s="1"/>
  <c r="CC53" i="3"/>
  <c r="BO105" i="3"/>
  <c r="BQ53" i="3"/>
  <c r="CG53" i="3"/>
  <c r="BY31" i="3"/>
  <c r="BY39" i="3" s="1"/>
  <c r="BM105" i="3"/>
  <c r="CE105" i="3"/>
  <c r="CI94" i="3"/>
  <c r="DP94" i="3" s="1"/>
  <c r="DR94" i="3" s="1"/>
  <c r="CI45" i="3"/>
  <c r="DP45" i="3" s="1"/>
  <c r="BY53" i="3"/>
  <c r="BM31" i="3"/>
  <c r="BM39" i="3" s="1"/>
  <c r="BQ31" i="3"/>
  <c r="BQ39" i="3" s="1"/>
  <c r="BU31" i="3"/>
  <c r="BU39" i="3" s="1"/>
  <c r="CC31" i="3"/>
  <c r="CC39" i="3" s="1"/>
  <c r="CG31" i="3"/>
  <c r="CG39" i="3" s="1"/>
  <c r="CI37" i="3"/>
  <c r="DP37" i="3" s="1"/>
  <c r="CI77" i="3"/>
  <c r="DP77" i="3" s="1"/>
  <c r="BS105" i="3"/>
  <c r="BS112" i="3" s="1"/>
  <c r="CA105" i="3"/>
  <c r="CA112" i="3" s="1"/>
  <c r="BK14" i="3"/>
  <c r="CI14" i="3" s="1"/>
  <c r="DP14" i="3" s="1"/>
  <c r="BU53" i="3"/>
  <c r="BO31" i="3"/>
  <c r="BO39" i="3" s="1"/>
  <c r="BS31" i="3"/>
  <c r="BS39" i="3" s="1"/>
  <c r="BW31" i="3"/>
  <c r="BW39" i="3" s="1"/>
  <c r="CA31" i="3"/>
  <c r="CA39" i="3" s="1"/>
  <c r="CE31" i="3"/>
  <c r="CE39" i="3" s="1"/>
  <c r="BK53" i="3"/>
  <c r="CI57" i="3"/>
  <c r="DP57" i="3" s="1"/>
  <c r="CI62" i="3"/>
  <c r="CI69" i="3"/>
  <c r="DP69" i="3" s="1"/>
  <c r="CI88" i="3"/>
  <c r="DP88" i="3" s="1"/>
  <c r="CI79" i="3"/>
  <c r="DP79" i="3" s="1"/>
  <c r="CI111" i="3"/>
  <c r="DP111" i="3" s="1"/>
  <c r="CI24" i="3"/>
  <c r="DP24" i="3" s="1"/>
  <c r="CI30" i="3"/>
  <c r="DP30" i="3" s="1"/>
  <c r="CI50" i="3"/>
  <c r="DP50" i="3" s="1"/>
  <c r="BK105" i="3"/>
  <c r="CI8" i="3"/>
  <c r="DP8" i="3" s="1"/>
  <c r="BE35" i="3"/>
  <c r="BE22" i="3"/>
  <c r="BE21" i="3"/>
  <c r="BE20" i="3"/>
  <c r="BE19" i="3"/>
  <c r="BE18" i="3"/>
  <c r="U20" i="5" l="1"/>
  <c r="DB112" i="3"/>
  <c r="DJ112" i="3"/>
  <c r="DF112" i="3"/>
  <c r="DF113" i="3" s="1"/>
  <c r="DF114" i="3" s="1"/>
  <c r="DR50" i="3"/>
  <c r="DN53" i="3"/>
  <c r="DL113" i="3"/>
  <c r="DL114" i="3" s="1"/>
  <c r="DR8" i="3"/>
  <c r="CV113" i="3"/>
  <c r="CV114" i="3" s="1"/>
  <c r="DH113" i="3"/>
  <c r="DH114" i="3" s="1"/>
  <c r="DN31" i="3"/>
  <c r="DR77" i="3"/>
  <c r="DR88" i="3"/>
  <c r="DR37" i="3"/>
  <c r="AA20" i="5"/>
  <c r="DN105" i="3"/>
  <c r="DR69" i="3"/>
  <c r="DP62" i="3"/>
  <c r="DR62" i="3" s="1"/>
  <c r="CX113" i="3"/>
  <c r="CX114" i="3" s="1"/>
  <c r="DR45" i="3"/>
  <c r="DR30" i="3"/>
  <c r="DR24" i="3"/>
  <c r="CG112" i="3"/>
  <c r="CG113" i="3" s="1"/>
  <c r="CG114" i="3" s="1"/>
  <c r="CP39" i="3"/>
  <c r="DN39" i="3" s="1"/>
  <c r="DB113" i="3"/>
  <c r="DB114" i="3" s="1"/>
  <c r="BM112" i="3"/>
  <c r="BM113" i="3" s="1"/>
  <c r="BM114" i="3" s="1"/>
  <c r="DR79" i="3"/>
  <c r="DR111" i="3"/>
  <c r="DJ113" i="3"/>
  <c r="DJ114" i="3" s="1"/>
  <c r="DP109" i="3"/>
  <c r="DR109" i="3" s="1"/>
  <c r="CE112" i="3"/>
  <c r="CE113" i="3" s="1"/>
  <c r="CE114" i="3" s="1"/>
  <c r="BQ112" i="3"/>
  <c r="BQ113" i="3" s="1"/>
  <c r="BQ114" i="3" s="1"/>
  <c r="DR13" i="3"/>
  <c r="CP112" i="3"/>
  <c r="DN112" i="3" s="1"/>
  <c r="CT113" i="3"/>
  <c r="CT114" i="3" s="1"/>
  <c r="DR57" i="3"/>
  <c r="DR14" i="3"/>
  <c r="BO112" i="3"/>
  <c r="BO113" i="3" s="1"/>
  <c r="BO114" i="3" s="1"/>
  <c r="BW112" i="3"/>
  <c r="BW113" i="3" s="1"/>
  <c r="BW114" i="3" s="1"/>
  <c r="CC112" i="3"/>
  <c r="CC113" i="3" s="1"/>
  <c r="CC114" i="3" s="1"/>
  <c r="BU112" i="3"/>
  <c r="BU113" i="3" s="1"/>
  <c r="BU114" i="3" s="1"/>
  <c r="BY112" i="3"/>
  <c r="BY113" i="3" s="1"/>
  <c r="BY114" i="3" s="1"/>
  <c r="CI53" i="3"/>
  <c r="DP53" i="3" s="1"/>
  <c r="DR53" i="3" s="1"/>
  <c r="CI105" i="3"/>
  <c r="DP105" i="3" s="1"/>
  <c r="CI31" i="3"/>
  <c r="DP31" i="3" s="1"/>
  <c r="DR31" i="3" s="1"/>
  <c r="BS113" i="3"/>
  <c r="BS114" i="3" s="1"/>
  <c r="CA113" i="3"/>
  <c r="CA114" i="3" s="1"/>
  <c r="BK39" i="3"/>
  <c r="CI39" i="3" s="1"/>
  <c r="DP39" i="3" s="1"/>
  <c r="BK112" i="3"/>
  <c r="BC107" i="3"/>
  <c r="CK107" i="3" s="1"/>
  <c r="CM107" i="3" s="1"/>
  <c r="BE110" i="3"/>
  <c r="AY109" i="3"/>
  <c r="AY111" i="3" s="1"/>
  <c r="AU109" i="3"/>
  <c r="AU111" i="3" s="1"/>
  <c r="AQ109" i="3"/>
  <c r="AQ111" i="3" s="1"/>
  <c r="AM109" i="3"/>
  <c r="AM111" i="3" s="1"/>
  <c r="AI109" i="3"/>
  <c r="AI111" i="3" s="1"/>
  <c r="AE109" i="3"/>
  <c r="AE111" i="3" s="1"/>
  <c r="AA109" i="3"/>
  <c r="AA111" i="3" s="1"/>
  <c r="W109" i="3"/>
  <c r="W111" i="3" s="1"/>
  <c r="S109" i="3"/>
  <c r="S111" i="3" s="1"/>
  <c r="O109" i="3"/>
  <c r="O111" i="3" s="1"/>
  <c r="K109" i="3"/>
  <c r="K111" i="3" s="1"/>
  <c r="G109" i="3"/>
  <c r="G111" i="3" s="1"/>
  <c r="AY94" i="3"/>
  <c r="AU94" i="3"/>
  <c r="AQ94" i="3"/>
  <c r="AM94" i="3"/>
  <c r="AI94" i="3"/>
  <c r="AE94" i="3"/>
  <c r="AA94" i="3"/>
  <c r="W94" i="3"/>
  <c r="S94" i="3"/>
  <c r="O94" i="3"/>
  <c r="K94" i="3"/>
  <c r="G94" i="3"/>
  <c r="AY88" i="3"/>
  <c r="AU88" i="3"/>
  <c r="AQ88" i="3"/>
  <c r="AM88" i="3"/>
  <c r="AI88" i="3"/>
  <c r="AE88" i="3"/>
  <c r="AA88" i="3"/>
  <c r="W88" i="3"/>
  <c r="S88" i="3"/>
  <c r="O88" i="3"/>
  <c r="K88" i="3"/>
  <c r="G88" i="3"/>
  <c r="AY77" i="3"/>
  <c r="AY79" i="3" s="1"/>
  <c r="AU77" i="3"/>
  <c r="AU79" i="3" s="1"/>
  <c r="AQ77" i="3"/>
  <c r="AQ79" i="3" s="1"/>
  <c r="AM77" i="3"/>
  <c r="AM79" i="3" s="1"/>
  <c r="AI77" i="3"/>
  <c r="AI79" i="3" s="1"/>
  <c r="AE77" i="3"/>
  <c r="AE79" i="3" s="1"/>
  <c r="AA77" i="3"/>
  <c r="AA79" i="3" s="1"/>
  <c r="W77" i="3"/>
  <c r="W79" i="3" s="1"/>
  <c r="S77" i="3"/>
  <c r="S79" i="3" s="1"/>
  <c r="O77" i="3"/>
  <c r="O79" i="3" s="1"/>
  <c r="K77" i="3"/>
  <c r="K79" i="3" s="1"/>
  <c r="G77" i="3"/>
  <c r="G79" i="3" s="1"/>
  <c r="AY69" i="3"/>
  <c r="AU69" i="3"/>
  <c r="AQ69" i="3"/>
  <c r="AM69" i="3"/>
  <c r="AI69" i="3"/>
  <c r="AE69" i="3"/>
  <c r="AA69" i="3"/>
  <c r="W69" i="3"/>
  <c r="S69" i="3"/>
  <c r="O69" i="3"/>
  <c r="K69" i="3"/>
  <c r="G69" i="3"/>
  <c r="G62" i="3"/>
  <c r="K62" i="3"/>
  <c r="O62" i="3"/>
  <c r="S62" i="3"/>
  <c r="W62" i="3"/>
  <c r="AA62" i="3"/>
  <c r="AE62" i="3"/>
  <c r="AI62" i="3"/>
  <c r="AM62" i="3"/>
  <c r="AQ62" i="3"/>
  <c r="AU62" i="3"/>
  <c r="AY62" i="3"/>
  <c r="G57" i="3"/>
  <c r="K57" i="3"/>
  <c r="O57" i="3"/>
  <c r="S57" i="3"/>
  <c r="AA57" i="3"/>
  <c r="AE57" i="3"/>
  <c r="AQ57" i="3"/>
  <c r="AU57" i="3"/>
  <c r="AY57" i="3"/>
  <c r="AY37" i="3"/>
  <c r="AU37" i="3"/>
  <c r="AQ37" i="3"/>
  <c r="AM37" i="3"/>
  <c r="AI37" i="3"/>
  <c r="AE37" i="3"/>
  <c r="AA37" i="3"/>
  <c r="W37" i="3"/>
  <c r="S37" i="3"/>
  <c r="O37" i="3"/>
  <c r="K37" i="3"/>
  <c r="G37" i="3"/>
  <c r="AY30" i="3"/>
  <c r="AU30" i="3"/>
  <c r="AQ30" i="3"/>
  <c r="AM30" i="3"/>
  <c r="AI30" i="3"/>
  <c r="AE30" i="3"/>
  <c r="AA30" i="3"/>
  <c r="W30" i="3"/>
  <c r="S30" i="3"/>
  <c r="O30" i="3"/>
  <c r="K30" i="3"/>
  <c r="G30" i="3"/>
  <c r="AY24" i="3"/>
  <c r="AU24" i="3"/>
  <c r="AQ24" i="3"/>
  <c r="AM24" i="3"/>
  <c r="AM31" i="3" s="1"/>
  <c r="AI24" i="3"/>
  <c r="AE24" i="3"/>
  <c r="AA24" i="3"/>
  <c r="W24" i="3"/>
  <c r="S24" i="3"/>
  <c r="O24" i="3"/>
  <c r="K24" i="3"/>
  <c r="G24" i="3"/>
  <c r="AY8" i="3"/>
  <c r="AU8" i="3"/>
  <c r="AQ8" i="3"/>
  <c r="AM8" i="3"/>
  <c r="AI8" i="3"/>
  <c r="AE8" i="3"/>
  <c r="AA8" i="3"/>
  <c r="W8" i="3"/>
  <c r="S8" i="3"/>
  <c r="O8" i="3"/>
  <c r="K8" i="3"/>
  <c r="G8" i="3"/>
  <c r="G13" i="3"/>
  <c r="G14" i="3" s="1"/>
  <c r="K13" i="3"/>
  <c r="K14" i="3" s="1"/>
  <c r="O13" i="3"/>
  <c r="O14" i="3" s="1"/>
  <c r="S13" i="3"/>
  <c r="S14" i="3" s="1"/>
  <c r="W13" i="3"/>
  <c r="W14" i="3" s="1"/>
  <c r="AA13" i="3"/>
  <c r="AA14" i="3" s="1"/>
  <c r="AE13" i="3"/>
  <c r="AE14" i="3" s="1"/>
  <c r="AI13" i="3"/>
  <c r="AI14" i="3" s="1"/>
  <c r="AQ13" i="3"/>
  <c r="AQ14" i="3" s="1"/>
  <c r="AU13" i="3"/>
  <c r="AU14" i="3" s="1"/>
  <c r="AY13" i="3"/>
  <c r="AY14" i="3" s="1"/>
  <c r="AM13" i="3"/>
  <c r="AM14" i="3" s="1"/>
  <c r="AM57" i="3"/>
  <c r="W57" i="3"/>
  <c r="AI57" i="3"/>
  <c r="W45" i="3"/>
  <c r="S45" i="3"/>
  <c r="O45" i="3"/>
  <c r="G45" i="3"/>
  <c r="K45" i="3"/>
  <c r="AY45" i="3"/>
  <c r="AU45" i="3"/>
  <c r="AQ45" i="3"/>
  <c r="AM45" i="3"/>
  <c r="AI45" i="3"/>
  <c r="AE45" i="3"/>
  <c r="AA45" i="3"/>
  <c r="AY50" i="3"/>
  <c r="AU50" i="3"/>
  <c r="AQ50" i="3"/>
  <c r="AM50" i="3"/>
  <c r="AI50" i="3"/>
  <c r="AE50" i="3"/>
  <c r="AA50" i="3"/>
  <c r="W50" i="3"/>
  <c r="S50" i="3"/>
  <c r="O50" i="3"/>
  <c r="K50" i="3"/>
  <c r="G50" i="3"/>
  <c r="BE49" i="3"/>
  <c r="CP113" i="3" l="1"/>
  <c r="DN113" i="3" s="1"/>
  <c r="DR105" i="3"/>
  <c r="DR39" i="3"/>
  <c r="AI53" i="3"/>
  <c r="AQ53" i="3"/>
  <c r="AA31" i="3"/>
  <c r="AA39" i="3" s="1"/>
  <c r="O105" i="3"/>
  <c r="AU105" i="3"/>
  <c r="AE53" i="3"/>
  <c r="AU53" i="3"/>
  <c r="O53" i="3"/>
  <c r="O31" i="3"/>
  <c r="O39" i="3" s="1"/>
  <c r="S105" i="3"/>
  <c r="AI105" i="3"/>
  <c r="AY105" i="3"/>
  <c r="G53" i="3"/>
  <c r="K31" i="3"/>
  <c r="K39" i="3" s="1"/>
  <c r="AE105" i="3"/>
  <c r="AY53" i="3"/>
  <c r="S53" i="3"/>
  <c r="G105" i="3"/>
  <c r="W105" i="3"/>
  <c r="AM105" i="3"/>
  <c r="AM53" i="3"/>
  <c r="W53" i="3"/>
  <c r="AM39" i="3"/>
  <c r="G31" i="3"/>
  <c r="G39" i="3" s="1"/>
  <c r="W31" i="3"/>
  <c r="W39" i="3" s="1"/>
  <c r="K105" i="3"/>
  <c r="AA105" i="3"/>
  <c r="AQ105" i="3"/>
  <c r="CI112" i="3"/>
  <c r="DP112" i="3" s="1"/>
  <c r="DR112" i="3" s="1"/>
  <c r="BK113" i="3"/>
  <c r="AU31" i="3"/>
  <c r="AU39" i="3" s="1"/>
  <c r="AY31" i="3"/>
  <c r="AY39" i="3" s="1"/>
  <c r="AQ31" i="3"/>
  <c r="AQ39" i="3" s="1"/>
  <c r="AI31" i="3"/>
  <c r="AI39" i="3" s="1"/>
  <c r="AE31" i="3"/>
  <c r="AE39" i="3" s="1"/>
  <c r="S31" i="3"/>
  <c r="S39" i="3" s="1"/>
  <c r="AA53" i="3"/>
  <c r="BC45" i="3"/>
  <c r="CK45" i="3" s="1"/>
  <c r="CM45" i="3" s="1"/>
  <c r="K53" i="3"/>
  <c r="BC50" i="3"/>
  <c r="CK50" i="3" s="1"/>
  <c r="CM50" i="3" s="1"/>
  <c r="CP114" i="3" l="1"/>
  <c r="DN114" i="3" s="1"/>
  <c r="AY112" i="3"/>
  <c r="AY113" i="3" s="1"/>
  <c r="AY114" i="3" s="1"/>
  <c r="O112" i="3"/>
  <c r="O113" i="3" s="1"/>
  <c r="O114" i="3" s="1"/>
  <c r="AA112" i="3"/>
  <c r="AA113" i="3" s="1"/>
  <c r="AA114" i="3" s="1"/>
  <c r="K112" i="3"/>
  <c r="K113" i="3" s="1"/>
  <c r="K114" i="3" s="1"/>
  <c r="AQ112" i="3"/>
  <c r="AQ113" i="3" s="1"/>
  <c r="AQ114" i="3" s="1"/>
  <c r="AE112" i="3"/>
  <c r="AE113" i="3" s="1"/>
  <c r="AE114" i="3" s="1"/>
  <c r="W112" i="3"/>
  <c r="W113" i="3" s="1"/>
  <c r="W114" i="3" s="1"/>
  <c r="S112" i="3"/>
  <c r="S113" i="3" s="1"/>
  <c r="S114" i="3" s="1"/>
  <c r="G112" i="3"/>
  <c r="G113" i="3" s="1"/>
  <c r="G114" i="3" s="1"/>
  <c r="K121" i="3" s="1"/>
  <c r="AI112" i="3"/>
  <c r="AI113" i="3" s="1"/>
  <c r="AI114" i="3" s="1"/>
  <c r="AM112" i="3"/>
  <c r="AM113" i="3" s="1"/>
  <c r="AM114" i="3" s="1"/>
  <c r="AU112" i="3"/>
  <c r="AU113" i="3" s="1"/>
  <c r="AU114" i="3" s="1"/>
  <c r="CI113" i="3"/>
  <c r="DP113" i="3" s="1"/>
  <c r="DR113" i="3" s="1"/>
  <c r="BK114" i="3"/>
  <c r="CI114" i="3" s="1"/>
  <c r="DP114" i="3" s="1"/>
  <c r="DR114" i="3" s="1"/>
  <c r="BA111" i="3"/>
  <c r="BA94" i="3"/>
  <c r="BA88" i="3"/>
  <c r="BA77" i="3"/>
  <c r="BA69" i="3"/>
  <c r="BA62" i="3"/>
  <c r="BA57" i="3"/>
  <c r="BA50" i="3"/>
  <c r="BA45" i="3"/>
  <c r="BA37" i="3"/>
  <c r="BA30" i="3"/>
  <c r="BA24" i="3"/>
  <c r="BA13" i="3"/>
  <c r="BA14" i="3" s="1"/>
  <c r="BA8" i="3"/>
  <c r="AW111" i="3"/>
  <c r="AW94" i="3"/>
  <c r="AW88" i="3"/>
  <c r="AW77" i="3"/>
  <c r="AW79" i="3" s="1"/>
  <c r="AW69" i="3"/>
  <c r="AW62" i="3"/>
  <c r="AW57" i="3"/>
  <c r="AW50" i="3"/>
  <c r="AW45" i="3"/>
  <c r="AW37" i="3"/>
  <c r="AW30" i="3"/>
  <c r="AW24" i="3"/>
  <c r="AW13" i="3"/>
  <c r="AW14" i="3" s="1"/>
  <c r="AW8" i="3"/>
  <c r="AS111" i="3"/>
  <c r="AS94" i="3"/>
  <c r="AS88" i="3"/>
  <c r="AS77" i="3"/>
  <c r="AS79" i="3" s="1"/>
  <c r="AS69" i="3"/>
  <c r="AS62" i="3"/>
  <c r="AS57" i="3"/>
  <c r="AS50" i="3"/>
  <c r="AS45" i="3"/>
  <c r="AS37" i="3"/>
  <c r="AS30" i="3"/>
  <c r="AS24" i="3"/>
  <c r="AS13" i="3"/>
  <c r="AS14" i="3" s="1"/>
  <c r="AS8" i="3"/>
  <c r="AO111" i="3"/>
  <c r="AO94" i="3"/>
  <c r="AO88" i="3"/>
  <c r="AO77" i="3"/>
  <c r="AO79" i="3" s="1"/>
  <c r="AO69" i="3"/>
  <c r="AO62" i="3"/>
  <c r="AO57" i="3"/>
  <c r="AO50" i="3"/>
  <c r="AO45" i="3"/>
  <c r="AO37" i="3"/>
  <c r="AO30" i="3"/>
  <c r="AO24" i="3"/>
  <c r="AO13" i="3"/>
  <c r="AO14" i="3" s="1"/>
  <c r="AO8" i="3"/>
  <c r="AK111" i="3"/>
  <c r="AK94" i="3"/>
  <c r="AK88" i="3"/>
  <c r="AK77" i="3"/>
  <c r="AK79" i="3" s="1"/>
  <c r="AK69" i="3"/>
  <c r="AK62" i="3"/>
  <c r="AK57" i="3"/>
  <c r="AK50" i="3"/>
  <c r="AK45" i="3"/>
  <c r="AK37" i="3"/>
  <c r="AK30" i="3"/>
  <c r="AK24" i="3"/>
  <c r="AK13" i="3"/>
  <c r="AK14" i="3" s="1"/>
  <c r="AK8" i="3"/>
  <c r="AG111" i="3"/>
  <c r="AG94" i="3"/>
  <c r="AG88" i="3"/>
  <c r="AG77" i="3"/>
  <c r="AG79" i="3" s="1"/>
  <c r="AG69" i="3"/>
  <c r="AG62" i="3"/>
  <c r="AG57" i="3"/>
  <c r="AG50" i="3"/>
  <c r="AG45" i="3"/>
  <c r="AG37" i="3"/>
  <c r="AG30" i="3"/>
  <c r="AG24" i="3"/>
  <c r="AG13" i="3"/>
  <c r="AG14" i="3" s="1"/>
  <c r="AG8" i="3"/>
  <c r="AC111" i="3"/>
  <c r="AC94" i="3"/>
  <c r="AC88" i="3"/>
  <c r="AC77" i="3"/>
  <c r="AC79" i="3" s="1"/>
  <c r="AC69" i="3"/>
  <c r="AC62" i="3"/>
  <c r="AC57" i="3"/>
  <c r="AC50" i="3"/>
  <c r="AC45" i="3"/>
  <c r="AC37" i="3"/>
  <c r="AC30" i="3"/>
  <c r="AC24" i="3"/>
  <c r="AC13" i="3"/>
  <c r="AC14" i="3" s="1"/>
  <c r="AC8" i="3"/>
  <c r="Y111" i="3"/>
  <c r="Y94" i="3"/>
  <c r="Y88" i="3"/>
  <c r="Y77" i="3"/>
  <c r="Y79" i="3" s="1"/>
  <c r="Y69" i="3"/>
  <c r="Y62" i="3"/>
  <c r="Y57" i="3"/>
  <c r="Y50" i="3"/>
  <c r="Y45" i="3"/>
  <c r="Y37" i="3"/>
  <c r="Y30" i="3"/>
  <c r="Y24" i="3"/>
  <c r="Y13" i="3"/>
  <c r="Y14" i="3" s="1"/>
  <c r="Y8" i="3"/>
  <c r="U111" i="3"/>
  <c r="U94" i="3"/>
  <c r="U88" i="3"/>
  <c r="U77" i="3"/>
  <c r="U79" i="3" s="1"/>
  <c r="U69" i="3"/>
  <c r="U62" i="3"/>
  <c r="U57" i="3"/>
  <c r="U50" i="3"/>
  <c r="U45" i="3"/>
  <c r="U37" i="3"/>
  <c r="U30" i="3"/>
  <c r="U24" i="3"/>
  <c r="U13" i="3"/>
  <c r="U14" i="3" s="1"/>
  <c r="U8" i="3"/>
  <c r="Q111" i="3"/>
  <c r="Q94" i="3"/>
  <c r="Q88" i="3"/>
  <c r="Q77" i="3"/>
  <c r="Q79" i="3" s="1"/>
  <c r="Q69" i="3"/>
  <c r="Q62" i="3"/>
  <c r="Q57" i="3"/>
  <c r="Q50" i="3"/>
  <c r="Q45" i="3"/>
  <c r="Q37" i="3"/>
  <c r="Q30" i="3"/>
  <c r="Q24" i="3"/>
  <c r="Q13" i="3"/>
  <c r="Q14" i="3" s="1"/>
  <c r="Q8" i="3"/>
  <c r="M111" i="3"/>
  <c r="M94" i="3"/>
  <c r="M88" i="3"/>
  <c r="M77" i="3"/>
  <c r="M79" i="3" s="1"/>
  <c r="M69" i="3"/>
  <c r="M62" i="3"/>
  <c r="M57" i="3"/>
  <c r="M50" i="3"/>
  <c r="M45" i="3"/>
  <c r="M37" i="3"/>
  <c r="M30" i="3"/>
  <c r="M24" i="3"/>
  <c r="M13" i="3"/>
  <c r="M14" i="3" s="1"/>
  <c r="M8" i="3"/>
  <c r="I111" i="3"/>
  <c r="I94" i="3"/>
  <c r="I88" i="3"/>
  <c r="I77" i="3"/>
  <c r="I79" i="3" s="1"/>
  <c r="I69" i="3"/>
  <c r="I62" i="3"/>
  <c r="I57" i="3"/>
  <c r="I50" i="3"/>
  <c r="I45" i="3"/>
  <c r="I37" i="3"/>
  <c r="I30" i="3"/>
  <c r="I24" i="3"/>
  <c r="I13" i="3"/>
  <c r="I14" i="3" s="1"/>
  <c r="I8" i="3"/>
  <c r="BC111" i="3"/>
  <c r="CK111" i="3" s="1"/>
  <c r="CM111" i="3" s="1"/>
  <c r="BC110" i="3"/>
  <c r="BE109" i="3"/>
  <c r="BC109" i="3"/>
  <c r="BE108" i="3"/>
  <c r="BC108" i="3"/>
  <c r="CK108" i="3" s="1"/>
  <c r="CM108" i="3" s="1"/>
  <c r="BE107" i="3"/>
  <c r="BE104" i="3"/>
  <c r="BC104" i="3"/>
  <c r="CK104" i="3" s="1"/>
  <c r="CM104" i="3" s="1"/>
  <c r="BE103" i="3"/>
  <c r="BC103" i="3"/>
  <c r="CK103" i="3" s="1"/>
  <c r="CM103" i="3" s="1"/>
  <c r="BE102" i="3"/>
  <c r="BC102" i="3"/>
  <c r="CK102" i="3" s="1"/>
  <c r="CM102" i="3" s="1"/>
  <c r="BE101" i="3"/>
  <c r="BC101" i="3"/>
  <c r="CK101" i="3" s="1"/>
  <c r="CM101" i="3" s="1"/>
  <c r="BE100" i="3"/>
  <c r="BC100" i="3"/>
  <c r="CK100" i="3" s="1"/>
  <c r="CM100" i="3" s="1"/>
  <c r="BE99" i="3"/>
  <c r="BC99" i="3"/>
  <c r="CK99" i="3" s="1"/>
  <c r="CM99" i="3" s="1"/>
  <c r="BE98" i="3"/>
  <c r="BC98" i="3"/>
  <c r="CK98" i="3" s="1"/>
  <c r="CM98" i="3" s="1"/>
  <c r="BE97" i="3"/>
  <c r="BC97" i="3"/>
  <c r="CK97" i="3" s="1"/>
  <c r="CM97" i="3" s="1"/>
  <c r="BE96" i="3"/>
  <c r="BC96" i="3"/>
  <c r="CK96" i="3" s="1"/>
  <c r="CM96" i="3" s="1"/>
  <c r="BE95" i="3"/>
  <c r="BC95" i="3"/>
  <c r="CK95" i="3" s="1"/>
  <c r="CM95" i="3" s="1"/>
  <c r="BC94" i="3"/>
  <c r="CK94" i="3" s="1"/>
  <c r="CM94" i="3" s="1"/>
  <c r="BE93" i="3"/>
  <c r="BC93" i="3"/>
  <c r="CK93" i="3" s="1"/>
  <c r="CM93" i="3" s="1"/>
  <c r="BE92" i="3"/>
  <c r="BC92" i="3"/>
  <c r="CK92" i="3" s="1"/>
  <c r="CM92" i="3" s="1"/>
  <c r="BE91" i="3"/>
  <c r="BC91" i="3"/>
  <c r="CK91" i="3" s="1"/>
  <c r="CM91" i="3" s="1"/>
  <c r="BE90" i="3"/>
  <c r="BC90" i="3"/>
  <c r="CK90" i="3" s="1"/>
  <c r="CM90" i="3" s="1"/>
  <c r="BE87" i="3"/>
  <c r="BC87" i="3"/>
  <c r="CK87" i="3" s="1"/>
  <c r="CM87" i="3" s="1"/>
  <c r="BE86" i="3"/>
  <c r="BC86" i="3"/>
  <c r="CK86" i="3" s="1"/>
  <c r="CM86" i="3" s="1"/>
  <c r="BE85" i="3"/>
  <c r="BC85" i="3"/>
  <c r="CK85" i="3" s="1"/>
  <c r="CM85" i="3" s="1"/>
  <c r="BE84" i="3"/>
  <c r="BC84" i="3"/>
  <c r="CK84" i="3" s="1"/>
  <c r="CM84" i="3" s="1"/>
  <c r="BE82" i="3"/>
  <c r="BC82" i="3"/>
  <c r="CK82" i="3" s="1"/>
  <c r="CM82" i="3" s="1"/>
  <c r="BE81" i="3"/>
  <c r="BC81" i="3"/>
  <c r="CK81" i="3" s="1"/>
  <c r="CM81" i="3" s="1"/>
  <c r="BC79" i="3"/>
  <c r="CK79" i="3" s="1"/>
  <c r="CM79" i="3" s="1"/>
  <c r="BC78" i="3"/>
  <c r="BC77" i="3"/>
  <c r="CK77" i="3" s="1"/>
  <c r="CM77" i="3" s="1"/>
  <c r="BE76" i="3"/>
  <c r="BC76" i="3"/>
  <c r="CK76" i="3" s="1"/>
  <c r="CM76" i="3" s="1"/>
  <c r="BE75" i="3"/>
  <c r="BC75" i="3"/>
  <c r="CK75" i="3" s="1"/>
  <c r="CM75" i="3" s="1"/>
  <c r="BE74" i="3"/>
  <c r="BC74" i="3"/>
  <c r="CK74" i="3" s="1"/>
  <c r="CM74" i="3" s="1"/>
  <c r="BE73" i="3"/>
  <c r="BC73" i="3"/>
  <c r="CK73" i="3" s="1"/>
  <c r="CM73" i="3" s="1"/>
  <c r="BE71" i="3"/>
  <c r="BC71" i="3"/>
  <c r="CK71" i="3" s="1"/>
  <c r="CM71" i="3" s="1"/>
  <c r="BC69" i="3"/>
  <c r="CK69" i="3" s="1"/>
  <c r="CM69" i="3" s="1"/>
  <c r="BE68" i="3"/>
  <c r="BC68" i="3"/>
  <c r="CK68" i="3" s="1"/>
  <c r="CM68" i="3" s="1"/>
  <c r="BE67" i="3"/>
  <c r="BC67" i="3"/>
  <c r="CK67" i="3" s="1"/>
  <c r="CM67" i="3" s="1"/>
  <c r="BE66" i="3"/>
  <c r="BC66" i="3"/>
  <c r="CK66" i="3" s="1"/>
  <c r="CM66" i="3" s="1"/>
  <c r="BE65" i="3"/>
  <c r="BC65" i="3"/>
  <c r="CK65" i="3" s="1"/>
  <c r="CM65" i="3" s="1"/>
  <c r="BE64" i="3"/>
  <c r="BC64" i="3"/>
  <c r="CK64" i="3" s="1"/>
  <c r="CM64" i="3" s="1"/>
  <c r="BE61" i="3"/>
  <c r="BC61" i="3"/>
  <c r="CK61" i="3" s="1"/>
  <c r="CM61" i="3" s="1"/>
  <c r="BE60" i="3"/>
  <c r="CK60" i="3"/>
  <c r="BE59" i="3"/>
  <c r="BC59" i="3"/>
  <c r="CK59" i="3" s="1"/>
  <c r="CM59" i="3" s="1"/>
  <c r="BE56" i="3"/>
  <c r="BC56" i="3"/>
  <c r="CK56" i="3" s="1"/>
  <c r="CM56" i="3" s="1"/>
  <c r="BE55" i="3"/>
  <c r="BC55" i="3"/>
  <c r="CK55" i="3" s="1"/>
  <c r="CM55" i="3" s="1"/>
  <c r="BE52" i="3"/>
  <c r="BC52" i="3"/>
  <c r="CK52" i="3" s="1"/>
  <c r="CM52" i="3" s="1"/>
  <c r="BE51" i="3"/>
  <c r="BC51" i="3"/>
  <c r="CK51" i="3" s="1"/>
  <c r="CM51" i="3" s="1"/>
  <c r="BC49" i="3"/>
  <c r="CK49" i="3" s="1"/>
  <c r="CM49" i="3" s="1"/>
  <c r="BE48" i="3"/>
  <c r="BC48" i="3"/>
  <c r="CK48" i="3" s="1"/>
  <c r="CM48" i="3" s="1"/>
  <c r="BE47" i="3"/>
  <c r="BC47" i="3"/>
  <c r="CK47" i="3" s="1"/>
  <c r="CM47" i="3" s="1"/>
  <c r="BE44" i="3"/>
  <c r="BC44" i="3"/>
  <c r="CK44" i="3" s="1"/>
  <c r="CM44" i="3" s="1"/>
  <c r="BE43" i="3"/>
  <c r="BC43" i="3"/>
  <c r="CK43" i="3" s="1"/>
  <c r="CM43" i="3" s="1"/>
  <c r="BE38" i="3"/>
  <c r="BC38" i="3"/>
  <c r="CK38" i="3" s="1"/>
  <c r="CM38" i="3" s="1"/>
  <c r="BC37" i="3"/>
  <c r="CK37" i="3" s="1"/>
  <c r="CM37" i="3" s="1"/>
  <c r="BE36" i="3"/>
  <c r="BC36" i="3"/>
  <c r="CK36" i="3" s="1"/>
  <c r="CM36" i="3" s="1"/>
  <c r="BC35" i="3"/>
  <c r="CK35" i="3" s="1"/>
  <c r="BE34" i="3"/>
  <c r="BC34" i="3"/>
  <c r="CK34" i="3" s="1"/>
  <c r="CM34" i="3" s="1"/>
  <c r="BE33" i="3"/>
  <c r="BC33" i="3"/>
  <c r="CK33" i="3" s="1"/>
  <c r="CM33" i="3" s="1"/>
  <c r="BC31" i="3"/>
  <c r="CK31" i="3" s="1"/>
  <c r="CM31" i="3" s="1"/>
  <c r="BC30" i="3"/>
  <c r="CK30" i="3" s="1"/>
  <c r="CM30" i="3" s="1"/>
  <c r="BE29" i="3"/>
  <c r="BC29" i="3"/>
  <c r="CK29" i="3" s="1"/>
  <c r="CM29" i="3" s="1"/>
  <c r="BE28" i="3"/>
  <c r="BC28" i="3"/>
  <c r="CK28" i="3" s="1"/>
  <c r="CM28" i="3" s="1"/>
  <c r="BE27" i="3"/>
  <c r="BC27" i="3"/>
  <c r="CK27" i="3" s="1"/>
  <c r="CM27" i="3" s="1"/>
  <c r="BE26" i="3"/>
  <c r="BC26" i="3"/>
  <c r="CK26" i="3" s="1"/>
  <c r="CM26" i="3" s="1"/>
  <c r="BC24" i="3"/>
  <c r="CK24" i="3" s="1"/>
  <c r="CM24" i="3" s="1"/>
  <c r="BE23" i="3"/>
  <c r="BC23" i="3"/>
  <c r="CK23" i="3" s="1"/>
  <c r="CM23" i="3" s="1"/>
  <c r="BC22" i="3"/>
  <c r="BC21" i="3"/>
  <c r="BC20" i="3"/>
  <c r="BC19" i="3"/>
  <c r="BC18" i="3"/>
  <c r="BE15" i="3"/>
  <c r="BC15" i="3"/>
  <c r="CK15" i="3" s="1"/>
  <c r="CM15" i="3" s="1"/>
  <c r="BC14" i="3"/>
  <c r="CK14" i="3" s="1"/>
  <c r="CM14" i="3" s="1"/>
  <c r="BE12" i="3"/>
  <c r="BC12" i="3"/>
  <c r="CK12" i="3" s="1"/>
  <c r="CM12" i="3" s="1"/>
  <c r="BE11" i="3"/>
  <c r="BC11" i="3"/>
  <c r="CK11" i="3" s="1"/>
  <c r="CM11" i="3" s="1"/>
  <c r="BC8" i="3"/>
  <c r="CK8" i="3" s="1"/>
  <c r="CM8" i="3" s="1"/>
  <c r="BE7" i="3"/>
  <c r="BC7" i="3"/>
  <c r="CK7" i="3" s="1"/>
  <c r="CM7" i="3" s="1"/>
  <c r="BE6" i="3"/>
  <c r="BC6" i="3"/>
  <c r="CK6" i="3" s="1"/>
  <c r="CM6" i="3" s="1"/>
  <c r="CK109" i="3" l="1"/>
  <c r="CM109" i="3" s="1"/>
  <c r="O121" i="3"/>
  <c r="S121" i="3" s="1"/>
  <c r="W121" i="3" s="1"/>
  <c r="AA121" i="3" s="1"/>
  <c r="AE121" i="3" s="1"/>
  <c r="AI121" i="3" s="1"/>
  <c r="AM121" i="3" s="1"/>
  <c r="AQ121" i="3" s="1"/>
  <c r="AU121" i="3" s="1"/>
  <c r="AY121" i="3" s="1"/>
  <c r="BG21" i="3"/>
  <c r="CK21" i="3"/>
  <c r="CM21" i="3" s="1"/>
  <c r="BG20" i="3"/>
  <c r="CK20" i="3"/>
  <c r="CM20" i="3" s="1"/>
  <c r="BG18" i="3"/>
  <c r="CK18" i="3"/>
  <c r="CM18" i="3" s="1"/>
  <c r="BG22" i="3"/>
  <c r="CK22" i="3"/>
  <c r="CM22" i="3" s="1"/>
  <c r="BG19" i="3"/>
  <c r="CK19" i="3"/>
  <c r="CM19" i="3" s="1"/>
  <c r="BG110" i="3"/>
  <c r="CK110" i="3"/>
  <c r="CM110" i="3" s="1"/>
  <c r="AK105" i="3"/>
  <c r="AO53" i="3"/>
  <c r="BA105" i="3"/>
  <c r="AO105" i="3"/>
  <c r="AS53" i="3"/>
  <c r="AW105" i="3"/>
  <c r="BA53" i="3"/>
  <c r="I53" i="3"/>
  <c r="BE69" i="3"/>
  <c r="AC31" i="3"/>
  <c r="AC39" i="3" s="1"/>
  <c r="I105" i="3"/>
  <c r="M53" i="3"/>
  <c r="Q105" i="3"/>
  <c r="U53" i="3"/>
  <c r="Y31" i="3"/>
  <c r="Y39" i="3" s="1"/>
  <c r="AG31" i="3"/>
  <c r="AG39" i="3" s="1"/>
  <c r="BE37" i="3"/>
  <c r="M31" i="3"/>
  <c r="M39" i="3" s="1"/>
  <c r="Y105" i="3"/>
  <c r="AC53" i="3"/>
  <c r="AG105" i="3"/>
  <c r="AO31" i="3"/>
  <c r="AW31" i="3"/>
  <c r="AW39" i="3" s="1"/>
  <c r="I31" i="3"/>
  <c r="I39" i="3" s="1"/>
  <c r="Q31" i="3"/>
  <c r="Q39" i="3" s="1"/>
  <c r="U105" i="3"/>
  <c r="U112" i="3" s="1"/>
  <c r="Y53" i="3"/>
  <c r="Y112" i="3" s="1"/>
  <c r="AS31" i="3"/>
  <c r="AS39" i="3" s="1"/>
  <c r="BE77" i="3"/>
  <c r="BG77" i="3" s="1"/>
  <c r="BA79" i="3"/>
  <c r="BE79" i="3" s="1"/>
  <c r="BE13" i="3"/>
  <c r="M105" i="3"/>
  <c r="Q53" i="3"/>
  <c r="U31" i="3"/>
  <c r="U39" i="3" s="1"/>
  <c r="AC105" i="3"/>
  <c r="AG53" i="3"/>
  <c r="BE94" i="3"/>
  <c r="BG94" i="3" s="1"/>
  <c r="AK31" i="3"/>
  <c r="AK39" i="3" s="1"/>
  <c r="AS105" i="3"/>
  <c r="AW53" i="3"/>
  <c r="AW112" i="3" s="1"/>
  <c r="BA31" i="3"/>
  <c r="BA39" i="3" s="1"/>
  <c r="AK53" i="3"/>
  <c r="AK112" i="3" s="1"/>
  <c r="BG49" i="3"/>
  <c r="AO39" i="3"/>
  <c r="BG95" i="3"/>
  <c r="BE111" i="3"/>
  <c r="BG111" i="3" s="1"/>
  <c r="BG11" i="3"/>
  <c r="BG92" i="3"/>
  <c r="BG27" i="3"/>
  <c r="BG60" i="3"/>
  <c r="BG7" i="3"/>
  <c r="BG12" i="3"/>
  <c r="BE45" i="3"/>
  <c r="BE30" i="3"/>
  <c r="BG30" i="3" s="1"/>
  <c r="BE62" i="3"/>
  <c r="BG37" i="3"/>
  <c r="BG59" i="3"/>
  <c r="BG61" i="3"/>
  <c r="BE88" i="3"/>
  <c r="BG102" i="3"/>
  <c r="BG65" i="3"/>
  <c r="BG67" i="3"/>
  <c r="BG64" i="3"/>
  <c r="BG66" i="3"/>
  <c r="BG68" i="3"/>
  <c r="BE57" i="3"/>
  <c r="BG87" i="3"/>
  <c r="BG103" i="3"/>
  <c r="BG15" i="3"/>
  <c r="BG56" i="3"/>
  <c r="BG84" i="3"/>
  <c r="BG99" i="3"/>
  <c r="BG107" i="3"/>
  <c r="BG6" i="3"/>
  <c r="BG28" i="3"/>
  <c r="BG36" i="3"/>
  <c r="BG38" i="3"/>
  <c r="BG43" i="3"/>
  <c r="BG44" i="3"/>
  <c r="BG47" i="3"/>
  <c r="BG48" i="3"/>
  <c r="BG51" i="3"/>
  <c r="BG52" i="3"/>
  <c r="BG55" i="3"/>
  <c r="BG23" i="3"/>
  <c r="BG33" i="3"/>
  <c r="BE14" i="3"/>
  <c r="BC13" i="3"/>
  <c r="CK13" i="3" s="1"/>
  <c r="CM13" i="3" s="1"/>
  <c r="BE24" i="3"/>
  <c r="BG71" i="3"/>
  <c r="BG74" i="3"/>
  <c r="BG76" i="3"/>
  <c r="BG86" i="3"/>
  <c r="BG109" i="3"/>
  <c r="BG82" i="3"/>
  <c r="BG91" i="3"/>
  <c r="BG101" i="3"/>
  <c r="BG26" i="3"/>
  <c r="BG69" i="3"/>
  <c r="BG73" i="3"/>
  <c r="BG75" i="3"/>
  <c r="BG81" i="3"/>
  <c r="BG90" i="3"/>
  <c r="BG98" i="3"/>
  <c r="BE8" i="3"/>
  <c r="BG29" i="3"/>
  <c r="BE50" i="3"/>
  <c r="BG97" i="3"/>
  <c r="BC62" i="3"/>
  <c r="CK62" i="3" s="1"/>
  <c r="CM62" i="3" s="1"/>
  <c r="BC105" i="3"/>
  <c r="CK105" i="3" s="1"/>
  <c r="CM105" i="3" s="1"/>
  <c r="BG34" i="3"/>
  <c r="BC53" i="3"/>
  <c r="CK53" i="3" s="1"/>
  <c r="CM53" i="3" s="1"/>
  <c r="BC57" i="3"/>
  <c r="CK57" i="3" s="1"/>
  <c r="CM57" i="3" s="1"/>
  <c r="BG85" i="3"/>
  <c r="BG93" i="3"/>
  <c r="BG96" i="3"/>
  <c r="BG100" i="3"/>
  <c r="BG104" i="3"/>
  <c r="BG108" i="3"/>
  <c r="BC88" i="3"/>
  <c r="CK88" i="3" s="1"/>
  <c r="CM88" i="3" s="1"/>
  <c r="AS112" i="3" l="1"/>
  <c r="BE105" i="3"/>
  <c r="AG112" i="3"/>
  <c r="AO112" i="3"/>
  <c r="AO113" i="3" s="1"/>
  <c r="AO114" i="3" s="1"/>
  <c r="CM60" i="3"/>
  <c r="DP60" i="3"/>
  <c r="DR60" i="3" s="1"/>
  <c r="Q112" i="3"/>
  <c r="Q113" i="3" s="1"/>
  <c r="Q114" i="3" s="1"/>
  <c r="AC112" i="3"/>
  <c r="AC113" i="3" s="1"/>
  <c r="AC114" i="3" s="1"/>
  <c r="I112" i="3"/>
  <c r="I113" i="3" s="1"/>
  <c r="I114" i="3" s="1"/>
  <c r="BA112" i="3"/>
  <c r="BA113" i="3" s="1"/>
  <c r="BA114" i="3" s="1"/>
  <c r="BG13" i="3"/>
  <c r="M112" i="3"/>
  <c r="M113" i="3" s="1"/>
  <c r="M114" i="3" s="1"/>
  <c r="Y113" i="3"/>
  <c r="Y114" i="3" s="1"/>
  <c r="AG113" i="3"/>
  <c r="AG114" i="3" s="1"/>
  <c r="AS113" i="3"/>
  <c r="AS114" i="3" s="1"/>
  <c r="BE31" i="3"/>
  <c r="BG31" i="3" s="1"/>
  <c r="AW113" i="3"/>
  <c r="AW114" i="3" s="1"/>
  <c r="AK113" i="3"/>
  <c r="AK114" i="3" s="1"/>
  <c r="BG45" i="3"/>
  <c r="BG62" i="3"/>
  <c r="BG79" i="3"/>
  <c r="U113" i="3"/>
  <c r="U114" i="3" s="1"/>
  <c r="BG88" i="3"/>
  <c r="BG57" i="3"/>
  <c r="BE53" i="3"/>
  <c r="BG14" i="3"/>
  <c r="BG50" i="3"/>
  <c r="BE39" i="3"/>
  <c r="BC39" i="3"/>
  <c r="CK39" i="3" s="1"/>
  <c r="CM39" i="3" s="1"/>
  <c r="BC112" i="3"/>
  <c r="CK112" i="3" s="1"/>
  <c r="CM112" i="3" s="1"/>
  <c r="BG24" i="3"/>
  <c r="BG8" i="3"/>
  <c r="BE112" i="3" l="1"/>
  <c r="BG112" i="3" s="1"/>
  <c r="BG39" i="3"/>
  <c r="BG53" i="3"/>
  <c r="BC114" i="3"/>
  <c r="CK114" i="3" s="1"/>
  <c r="CM114" i="3" s="1"/>
  <c r="BC113" i="3"/>
  <c r="CK113" i="3" s="1"/>
  <c r="CM113" i="3" s="1"/>
  <c r="BG105" i="3"/>
  <c r="BE114" i="3"/>
  <c r="BE113" i="3"/>
  <c r="BG113" i="3" l="1"/>
  <c r="BG114" i="3"/>
</calcChain>
</file>

<file path=xl/comments1.xml><?xml version="1.0" encoding="utf-8"?>
<comments xmlns="http://schemas.openxmlformats.org/spreadsheetml/2006/main">
  <authors>
    <author>Bessette</author>
  </authors>
  <commentList>
    <comment ref="D4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5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30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31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55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56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</commentList>
</comments>
</file>

<file path=xl/sharedStrings.xml><?xml version="1.0" encoding="utf-8"?>
<sst xmlns="http://schemas.openxmlformats.org/spreadsheetml/2006/main" count="216" uniqueCount="199">
  <si>
    <t>TOTAL</t>
  </si>
  <si>
    <t>Jan 18</t>
  </si>
  <si>
    <t>Feb 18</t>
  </si>
  <si>
    <t>Mar 18</t>
  </si>
  <si>
    <t>Apr 18</t>
  </si>
  <si>
    <t>May 18</t>
  </si>
  <si>
    <t>Jun 18</t>
  </si>
  <si>
    <t>Jul 18</t>
  </si>
  <si>
    <t>Aug 18</t>
  </si>
  <si>
    <t>Sep 18</t>
  </si>
  <si>
    <t>Oct 18</t>
  </si>
  <si>
    <t>Nov 18</t>
  </si>
  <si>
    <t>Dec 18</t>
  </si>
  <si>
    <t>Ordinary Income/Expense</t>
  </si>
  <si>
    <t>Income</t>
  </si>
  <si>
    <t>Conferences</t>
  </si>
  <si>
    <t>Boiler Operations</t>
  </si>
  <si>
    <t>Industrial Emissions</t>
  </si>
  <si>
    <t>Total Conferences</t>
  </si>
  <si>
    <t>Exhibit Booths</t>
  </si>
  <si>
    <t>Boiler Operation Exhibit Booths</t>
  </si>
  <si>
    <t>IECT Exhibit Booths</t>
  </si>
  <si>
    <t>Total Exhibit Booths</t>
  </si>
  <si>
    <t>Total Income</t>
  </si>
  <si>
    <t>Interest Income</t>
  </si>
  <si>
    <t>Meeting Income</t>
  </si>
  <si>
    <t>Annual Mtg Income</t>
  </si>
  <si>
    <t>Spouse Tour</t>
  </si>
  <si>
    <t>Golf &amp; Club Rentals</t>
  </si>
  <si>
    <t>Spouse Meals</t>
  </si>
  <si>
    <t>Wednesday Reception</t>
  </si>
  <si>
    <t>Annual Mtg Reception Donation</t>
  </si>
  <si>
    <t>Annual Mtg Income - Other</t>
  </si>
  <si>
    <t>Total Annual Mtg Income</t>
  </si>
  <si>
    <t>Committee Mtg Income</t>
  </si>
  <si>
    <t>December EE</t>
  </si>
  <si>
    <t>June EE</t>
  </si>
  <si>
    <t>March EE</t>
  </si>
  <si>
    <t>September EE</t>
  </si>
  <si>
    <t>Total Committee Mtg Income</t>
  </si>
  <si>
    <t>Total Meeting Income</t>
  </si>
  <si>
    <t>Membership Dues</t>
  </si>
  <si>
    <t>Active Member</t>
  </si>
  <si>
    <t>Associate Member</t>
  </si>
  <si>
    <t>Small Entity Member</t>
  </si>
  <si>
    <t>University Member</t>
  </si>
  <si>
    <t>Total Membership Dues</t>
  </si>
  <si>
    <t>Sales</t>
  </si>
  <si>
    <t>Expense</t>
  </si>
  <si>
    <t>Legal/Government Expenses</t>
  </si>
  <si>
    <t>Legal Support</t>
  </si>
  <si>
    <t>Legal</t>
  </si>
  <si>
    <t>Legal Expenses</t>
  </si>
  <si>
    <t>Total Legal Support</t>
  </si>
  <si>
    <t>Technical Assistance</t>
  </si>
  <si>
    <t>Technical Assistance Expenses</t>
  </si>
  <si>
    <t>Total Technical Assistance</t>
  </si>
  <si>
    <t>Coalition Activity</t>
  </si>
  <si>
    <t>Taxes</t>
  </si>
  <si>
    <t>Total Legal/Government Expenses</t>
  </si>
  <si>
    <t>Exhibit Booth Expenses</t>
  </si>
  <si>
    <t>Total Exhibit Booth Expenses</t>
  </si>
  <si>
    <t>Conference Expenses</t>
  </si>
  <si>
    <t>Total Conference Expenses</t>
  </si>
  <si>
    <t>Insurance</t>
  </si>
  <si>
    <t>Business Insurance</t>
  </si>
  <si>
    <t>Director Officers' Liability</t>
  </si>
  <si>
    <t>Health Insurance</t>
  </si>
  <si>
    <t>Staff Life Insurance</t>
  </si>
  <si>
    <t>Worker's Compensation Insurance</t>
  </si>
  <si>
    <t>Total Insurance</t>
  </si>
  <si>
    <t>Meeting Expenses</t>
  </si>
  <si>
    <t>Annual Mtg Expense</t>
  </si>
  <si>
    <t>Committee Mtg Expense</t>
  </si>
  <si>
    <t>Total Committee Mtg Expense</t>
  </si>
  <si>
    <t>Meeting Expenses - Other</t>
  </si>
  <si>
    <t>Total Meeting Expenses</t>
  </si>
  <si>
    <t>Office Expenses</t>
  </si>
  <si>
    <t>Audit</t>
  </si>
  <si>
    <t>Accounting Services</t>
  </si>
  <si>
    <t>Bank Service Charges</t>
  </si>
  <si>
    <t>Bank Service Charge - Other</t>
  </si>
  <si>
    <t>Credit Card Processing Fee</t>
  </si>
  <si>
    <t>AMEX CC Charges</t>
  </si>
  <si>
    <t>PNC CC (Visa/MC) Charges</t>
  </si>
  <si>
    <t>Total Bank Service Charges</t>
  </si>
  <si>
    <t>Office Expenses- Other</t>
  </si>
  <si>
    <t>Printing &amp; Reproduction</t>
  </si>
  <si>
    <t>Storage</t>
  </si>
  <si>
    <t>Supplies</t>
  </si>
  <si>
    <t>Higher Logic</t>
  </si>
  <si>
    <t>Total Office Expenses- Other</t>
  </si>
  <si>
    <t>Computer Expenses</t>
  </si>
  <si>
    <t>Copier</t>
  </si>
  <si>
    <t>Office Rent</t>
  </si>
  <si>
    <t>Internet Expenses</t>
  </si>
  <si>
    <t>Travel &amp; Entertainment Expense</t>
  </si>
  <si>
    <t>Postage &amp; Delivery Services</t>
  </si>
  <si>
    <t>Outside Organizations &amp; Dues</t>
  </si>
  <si>
    <t>Telephone Expenses</t>
  </si>
  <si>
    <t>Subscriptions &amp; Publications</t>
  </si>
  <si>
    <t>Payroll Preparation</t>
  </si>
  <si>
    <t>Total Office Expenses</t>
  </si>
  <si>
    <t>Salaries</t>
  </si>
  <si>
    <t>Salaries - Other</t>
  </si>
  <si>
    <t>Pension 401K</t>
  </si>
  <si>
    <t>CIBO FICA</t>
  </si>
  <si>
    <t>Total Salaries</t>
  </si>
  <si>
    <t>Total Expense</t>
  </si>
  <si>
    <t>Net Ordinary Income</t>
  </si>
  <si>
    <t>Net Income</t>
  </si>
  <si>
    <t>Jan - Dec 19</t>
  </si>
  <si>
    <t>2018t</t>
  </si>
  <si>
    <t>$ Over 2018</t>
  </si>
  <si>
    <t>Jan 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</si>
  <si>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</si>
  <si>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</si>
  <si>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</si>
  <si>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</si>
  <si>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</si>
  <si>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</si>
  <si>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</si>
  <si>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</si>
  <si>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</si>
  <si>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</si>
  <si>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</si>
  <si>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Technical Assistance - Bobby C</t>
  </si>
  <si>
    <t>Technical Assistance - Carl B</t>
  </si>
  <si>
    <t>Conference Expenses - Imp Sust</t>
  </si>
  <si>
    <t>2019t</t>
  </si>
  <si>
    <t>Jan - Dec 20</t>
  </si>
  <si>
    <t>Jan 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</si>
  <si>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</si>
  <si>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</si>
  <si>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</si>
  <si>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</si>
  <si>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</si>
  <si>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</si>
  <si>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</si>
  <si>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</si>
  <si>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</si>
  <si>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</si>
  <si>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</si>
  <si>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2019 BUDGET                                    2019 BUDGET</t>
  </si>
  <si>
    <t>2020 PROJECTED BUDGET GUESS</t>
  </si>
  <si>
    <t>2021 PROJECTED BUDGET GUESS</t>
  </si>
  <si>
    <t>2020t</t>
  </si>
  <si>
    <t>$ Over 2020</t>
  </si>
  <si>
    <t>Jan - Dec 21</t>
  </si>
  <si>
    <t>Dec 2021</t>
  </si>
  <si>
    <t>Nov 2021</t>
  </si>
  <si>
    <t>Oct 2021</t>
  </si>
  <si>
    <t>Sep 2021</t>
  </si>
  <si>
    <t>Aug 2021</t>
  </si>
  <si>
    <t>Jul 2021</t>
  </si>
  <si>
    <t>Jun 2021</t>
  </si>
  <si>
    <t>May 2021</t>
  </si>
  <si>
    <t>Apr 2021</t>
  </si>
  <si>
    <t>Mar 2021</t>
  </si>
  <si>
    <t>Feb 2021</t>
  </si>
  <si>
    <t>Jan 2021</t>
  </si>
  <si>
    <t>Total</t>
  </si>
  <si>
    <t>Pension</t>
  </si>
  <si>
    <t>total</t>
  </si>
  <si>
    <t>bonus</t>
  </si>
  <si>
    <t>Monthly</t>
  </si>
  <si>
    <t>gail</t>
  </si>
  <si>
    <t>BJ</t>
  </si>
  <si>
    <t>Bob</t>
  </si>
  <si>
    <t>Salary</t>
  </si>
  <si>
    <t>Candy</t>
  </si>
  <si>
    <t>Tiffany</t>
  </si>
  <si>
    <t>Part time</t>
  </si>
  <si>
    <t>hourl</t>
  </si>
  <si>
    <t>hourly</t>
  </si>
  <si>
    <t>Cash on Hand</t>
  </si>
  <si>
    <t>Checking</t>
  </si>
  <si>
    <t>Money Market</t>
  </si>
  <si>
    <t>Bank CDs</t>
  </si>
  <si>
    <t>CD Identificer</t>
  </si>
  <si>
    <t>Value &amp; Rollover Month</t>
  </si>
  <si>
    <t>Borker CDs</t>
  </si>
  <si>
    <t>CD Identifyer</t>
  </si>
  <si>
    <t>Brokerage Cash</t>
  </si>
  <si>
    <t>Number-date</t>
  </si>
  <si>
    <t>5588-3/4</t>
  </si>
  <si>
    <t>6487-4/2</t>
  </si>
  <si>
    <t>6803-5/2</t>
  </si>
  <si>
    <t>The beginning of the month</t>
  </si>
  <si>
    <t>Savings &amp; investments</t>
  </si>
  <si>
    <t>6453-7/27</t>
  </si>
  <si>
    <t>3882-8/15</t>
  </si>
  <si>
    <t>4267-11/7</t>
  </si>
  <si>
    <t>3839-12/3</t>
  </si>
  <si>
    <t>Total Checking</t>
  </si>
  <si>
    <t>Jan-Aug</t>
  </si>
  <si>
    <t>Aug-Dec</t>
  </si>
  <si>
    <t>Implementing Sustainability</t>
  </si>
  <si>
    <t>$3000 for Sept conf.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</si>
</sst>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0;\-#,##0.00"/>
    <numFmt numFmtId="165" formatCode="0_)"/>
    <numFmt numFmtId="166" formatCode="_([$$-409]* #,##0.00_);_([$$-409]* \(#,##0.00\);_([$$-409]* &quot;-&quot;??_);_(@_)"/>
    <numFmt numFmtId="167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</font>
    <font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</font>
    <font>
      <sz val="12"/>
      <color indexed="8"/>
      <name val="Arial"/>
    </font>
    <font>
      <sz val="12"/>
      <color rgb="FFFF0000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12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9" fillId="0" borderId="0"/>
  </cellStyleXfs>
  <cellXfs count="52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4" fontId="2" fillId="0" borderId="3" xfId="0" applyNumberFormat="1" applyFont="1" applyBorder="1"/>
    <xf numFmtId="164" fontId="2" fillId="0" borderId="0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4" fontId="1" fillId="0" borderId="6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4" fontId="4" fillId="0" borderId="0" xfId="0" applyNumberFormat="1" applyFont="1"/>
    <xf numFmtId="165" fontId="9" fillId="0" borderId="0" xfId="4"/>
    <xf numFmtId="39" fontId="10" fillId="0" borderId="0" xfId="4" applyNumberFormat="1" applyFont="1" applyProtection="1"/>
    <xf numFmtId="39" fontId="10" fillId="0" borderId="0" xfId="4" applyNumberFormat="1" applyFont="1" applyAlignment="1" applyProtection="1">
      <alignment horizontal="right"/>
    </xf>
    <xf numFmtId="165" fontId="9" fillId="0" borderId="0" xfId="4" applyBorder="1"/>
    <xf numFmtId="165" fontId="9" fillId="0" borderId="7" xfId="4" applyBorder="1"/>
    <xf numFmtId="9" fontId="10" fillId="0" borderId="0" xfId="3" applyFont="1" applyAlignment="1" applyProtection="1">
      <alignment horizontal="center"/>
    </xf>
    <xf numFmtId="165" fontId="9" fillId="0" borderId="0" xfId="4" applyFont="1"/>
    <xf numFmtId="4" fontId="9" fillId="0" borderId="0" xfId="4" applyNumberFormat="1"/>
    <xf numFmtId="165" fontId="9" fillId="0" borderId="3" xfId="4" applyBorder="1"/>
    <xf numFmtId="165" fontId="9" fillId="0" borderId="1" xfId="4" applyBorder="1"/>
    <xf numFmtId="166" fontId="9" fillId="0" borderId="0" xfId="4" applyNumberFormat="1"/>
    <xf numFmtId="167" fontId="9" fillId="0" borderId="0" xfId="4" applyNumberFormat="1"/>
    <xf numFmtId="165" fontId="9" fillId="0" borderId="0" xfId="4" applyFill="1"/>
    <xf numFmtId="165" fontId="11" fillId="0" borderId="7" xfId="4" applyFont="1" applyBorder="1"/>
    <xf numFmtId="10" fontId="9" fillId="0" borderId="0" xfId="4" applyNumberFormat="1"/>
    <xf numFmtId="10" fontId="9" fillId="0" borderId="7" xfId="4" applyNumberFormat="1" applyBorder="1"/>
    <xf numFmtId="0" fontId="8" fillId="0" borderId="0" xfId="0" applyNumberFormat="1" applyFont="1"/>
    <xf numFmtId="43" fontId="8" fillId="0" borderId="0" xfId="2" applyFont="1"/>
    <xf numFmtId="49" fontId="0" fillId="0" borderId="0" xfId="0" applyNumberFormat="1"/>
    <xf numFmtId="43" fontId="0" fillId="0" borderId="0" xfId="2" applyFont="1"/>
    <xf numFmtId="43" fontId="8" fillId="0" borderId="3" xfId="2" applyFont="1" applyBorder="1"/>
    <xf numFmtId="43" fontId="0" fillId="0" borderId="0" xfId="0" applyNumberFormat="1"/>
    <xf numFmtId="165" fontId="14" fillId="0" borderId="0" xfId="4" applyFont="1"/>
    <xf numFmtId="0" fontId="4" fillId="0" borderId="0" xfId="0" applyFont="1"/>
    <xf numFmtId="164" fontId="15" fillId="0" borderId="0" xfId="0" applyNumberFormat="1" applyFont="1"/>
    <xf numFmtId="164" fontId="16" fillId="0" borderId="0" xfId="0" applyNumberFormat="1" applyFont="1"/>
    <xf numFmtId="164" fontId="16" fillId="0" borderId="3" xfId="0" applyNumberFormat="1" applyFont="1" applyBorder="1"/>
    <xf numFmtId="0" fontId="1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Comma" xfId="2" builtinId="3"/>
    <cellStyle name="Normal" xfId="0" builtinId="0"/>
    <cellStyle name="Normal 2" xfId="1"/>
    <cellStyle name="Normal_01budgetproposed012501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28"/>
  <sheetViews>
    <sheetView tabSelected="1" workbookViewId="0">
      <pane xSplit="6" ySplit="2" topLeftCell="G39" activePane="bottomRight" state="frozen"/>
      <selection pane="topRight" activeCell="G1" sqref="G1"/>
      <selection pane="bottomLeft" activeCell="A3" sqref="A3"/>
      <selection pane="bottomRight"/>
    </sheetView>
  </sheetViews>
  <sheetFormatPr defaultRowHeight="15" x14ac:dyDescent="0.25"/>
  <cols>
    <col min="1" max="5" width="3" style="17" customWidth="1"/>
    <col min="6" max="6" width="26.85546875" style="17" customWidth="1"/>
    <col min="7" max="7" width="12.5703125" style="18" bestFit="1" customWidth="1"/>
    <col min="8" max="8" width="2.28515625" style="18" customWidth="1"/>
    <col min="9" max="9" width="8.7109375" style="18" bestFit="1" customWidth="1"/>
    <col min="10" max="10" width="2.28515625" style="18" customWidth="1"/>
    <col min="11" max="11" width="11.5703125" style="18" bestFit="1" customWidth="1"/>
    <col min="12" max="12" width="2.28515625" style="18" customWidth="1"/>
    <col min="13" max="13" width="7.85546875" style="18" bestFit="1" customWidth="1"/>
    <col min="14" max="14" width="2.28515625" style="18" customWidth="1"/>
    <col min="15" max="15" width="11.5703125" style="18" bestFit="1" customWidth="1"/>
    <col min="16" max="16" width="2.28515625" style="18" customWidth="1"/>
    <col min="17" max="17" width="8.42578125" style="18" bestFit="1" customWidth="1"/>
    <col min="18" max="18" width="2.28515625" style="18" customWidth="1"/>
    <col min="19" max="19" width="11.5703125" style="18" bestFit="1" customWidth="1"/>
    <col min="20" max="20" width="2.28515625" style="18" customWidth="1"/>
    <col min="21" max="21" width="8.7109375" style="18" bestFit="1" customWidth="1"/>
    <col min="22" max="22" width="2.28515625" style="18" customWidth="1"/>
    <col min="23" max="23" width="11.5703125" style="18" bestFit="1" customWidth="1"/>
    <col min="24" max="24" width="2.28515625" style="18" customWidth="1"/>
    <col min="25" max="25" width="8.42578125" style="18" bestFit="1" customWidth="1"/>
    <col min="26" max="26" width="2.28515625" style="18" customWidth="1"/>
    <col min="27" max="27" width="11.5703125" style="18" bestFit="1" customWidth="1"/>
    <col min="28" max="28" width="2.28515625" style="18" customWidth="1"/>
    <col min="29" max="29" width="8.42578125" style="18" bestFit="1" customWidth="1"/>
    <col min="30" max="30" width="2.28515625" style="18" customWidth="1"/>
    <col min="31" max="31" width="11.5703125" style="18" customWidth="1"/>
    <col min="32" max="32" width="2.28515625" style="18" customWidth="1"/>
    <col min="33" max="33" width="7.85546875" style="18" bestFit="1" customWidth="1"/>
    <col min="34" max="34" width="2.28515625" style="18" customWidth="1"/>
    <col min="35" max="35" width="11.5703125" style="18" customWidth="1"/>
    <col min="36" max="36" width="2.28515625" style="18" customWidth="1"/>
    <col min="37" max="37" width="8.42578125" style="18" bestFit="1" customWidth="1"/>
    <col min="38" max="38" width="2.28515625" style="18" customWidth="1"/>
    <col min="39" max="39" width="11.5703125" style="18" bestFit="1" customWidth="1"/>
    <col min="40" max="40" width="2.28515625" style="18" customWidth="1"/>
    <col min="41" max="41" width="8.42578125" style="18" bestFit="1" customWidth="1"/>
    <col min="42" max="42" width="2.28515625" style="18" customWidth="1"/>
    <col min="43" max="43" width="11.5703125" style="18" bestFit="1" customWidth="1"/>
    <col min="44" max="44" width="2.28515625" style="18" customWidth="1"/>
    <col min="45" max="45" width="8.42578125" style="18" bestFit="1" customWidth="1"/>
    <col min="46" max="46" width="2.28515625" style="18" customWidth="1"/>
    <col min="47" max="47" width="11.5703125" style="18" customWidth="1"/>
    <col min="48" max="48" width="2.28515625" style="18" customWidth="1"/>
    <col min="49" max="49" width="8.42578125" style="18" bestFit="1" customWidth="1"/>
    <col min="50" max="50" width="2.28515625" style="18" customWidth="1"/>
    <col min="51" max="51" width="11.5703125" style="18" customWidth="1"/>
    <col min="52" max="52" width="2.28515625" style="18" customWidth="1"/>
    <col min="53" max="53" width="9.28515625" style="18" bestFit="1" customWidth="1"/>
    <col min="54" max="54" width="2.28515625" style="18" customWidth="1"/>
    <col min="55" max="55" width="10.140625" style="18" bestFit="1" customWidth="1"/>
    <col min="56" max="56" width="2.28515625" style="18" customWidth="1"/>
    <col min="57" max="57" width="8.7109375" style="18" bestFit="1" customWidth="1"/>
    <col min="58" max="58" width="2.28515625" style="18" customWidth="1"/>
    <col min="59" max="59" width="12" style="18" bestFit="1" customWidth="1"/>
    <col min="60" max="60" width="2.28515625" style="18" customWidth="1"/>
    <col min="64" max="64" width="1.7109375" customWidth="1"/>
    <col min="66" max="66" width="1.7109375" customWidth="1"/>
    <col min="68" max="68" width="1.7109375" customWidth="1"/>
    <col min="70" max="70" width="1.7109375" customWidth="1"/>
    <col min="72" max="72" width="1.7109375" customWidth="1"/>
    <col min="74" max="74" width="1.7109375" customWidth="1"/>
    <col min="76" max="76" width="1.7109375" customWidth="1"/>
    <col min="78" max="78" width="1.7109375" customWidth="1"/>
    <col min="80" max="80" width="1.7109375" customWidth="1"/>
    <col min="82" max="82" width="1.7109375" customWidth="1"/>
    <col min="84" max="84" width="1.7109375" customWidth="1"/>
    <col min="86" max="86" width="1.7109375" customWidth="1"/>
    <col min="88" max="88" width="2.7109375" customWidth="1"/>
    <col min="90" max="90" width="1.7109375" customWidth="1"/>
    <col min="95" max="95" width="1.7109375" customWidth="1"/>
    <col min="97" max="97" width="1.7109375" customWidth="1"/>
    <col min="99" max="99" width="1.7109375" customWidth="1"/>
    <col min="101" max="101" width="1.7109375" customWidth="1"/>
    <col min="103" max="103" width="1.7109375" customWidth="1"/>
    <col min="105" max="105" width="1.7109375" customWidth="1"/>
    <col min="107" max="107" width="1.7109375" customWidth="1"/>
    <col min="109" max="109" width="1.7109375" customWidth="1"/>
    <col min="111" max="111" width="1.7109375" customWidth="1"/>
    <col min="113" max="113" width="1.7109375" customWidth="1"/>
    <col min="115" max="115" width="1.7109375" customWidth="1"/>
    <col min="117" max="117" width="1.7109375" customWidth="1"/>
    <col min="119" max="119" width="2.7109375" customWidth="1"/>
    <col min="121" max="121" width="1.7109375" customWidth="1"/>
  </cols>
  <sheetData>
    <row r="1" spans="1:122" ht="45" customHeight="1" thickBot="1" x14ac:dyDescent="0.75">
      <c r="A1" s="1"/>
      <c r="B1" s="1"/>
      <c r="C1" s="1"/>
      <c r="D1" s="1"/>
      <c r="E1" s="1"/>
      <c r="F1" s="1"/>
      <c r="H1" s="2"/>
      <c r="I1" s="3"/>
      <c r="J1" s="2"/>
      <c r="K1" s="3"/>
      <c r="L1" s="2"/>
      <c r="M1" s="48" t="s">
        <v>143</v>
      </c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2"/>
      <c r="AY1" s="3"/>
      <c r="AZ1" s="2"/>
      <c r="BA1" s="3"/>
      <c r="BB1" s="2"/>
      <c r="BC1" s="4" t="s">
        <v>0</v>
      </c>
      <c r="BD1" s="2"/>
      <c r="BE1" s="3"/>
      <c r="BF1" s="2"/>
      <c r="BG1" s="3"/>
      <c r="BH1" s="2"/>
      <c r="BK1" s="50" t="s">
        <v>144</v>
      </c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P1" s="50" t="s">
        <v>145</v>
      </c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</row>
    <row r="2" spans="1:122" s="16" customFormat="1" ht="16.5" thickTop="1" thickBot="1" x14ac:dyDescent="0.3">
      <c r="A2" s="13"/>
      <c r="B2" s="13"/>
      <c r="C2" s="13"/>
      <c r="D2" s="13"/>
      <c r="E2" s="13"/>
      <c r="F2" s="13"/>
      <c r="G2" s="14" t="s">
        <v>114</v>
      </c>
      <c r="H2" s="15"/>
      <c r="I2" s="14" t="s">
        <v>1</v>
      </c>
      <c r="J2" s="15"/>
      <c r="K2" s="14" t="s">
        <v>115</v>
      </c>
      <c r="L2" s="15"/>
      <c r="M2" s="14" t="s">
        <v>2</v>
      </c>
      <c r="N2" s="15"/>
      <c r="O2" s="14" t="s">
        <v>116</v>
      </c>
      <c r="P2" s="15"/>
      <c r="Q2" s="14" t="s">
        <v>3</v>
      </c>
      <c r="R2" s="15"/>
      <c r="S2" s="14" t="s">
        <v>117</v>
      </c>
      <c r="T2" s="15"/>
      <c r="U2" s="14" t="s">
        <v>4</v>
      </c>
      <c r="V2" s="15"/>
      <c r="W2" s="14" t="s">
        <v>118</v>
      </c>
      <c r="X2" s="15"/>
      <c r="Y2" s="14" t="s">
        <v>5</v>
      </c>
      <c r="Z2" s="15"/>
      <c r="AA2" s="14" t="s">
        <v>119</v>
      </c>
      <c r="AB2" s="15"/>
      <c r="AC2" s="14" t="s">
        <v>6</v>
      </c>
      <c r="AD2" s="15"/>
      <c r="AE2" s="14" t="s">
        <v>120</v>
      </c>
      <c r="AF2" s="15"/>
      <c r="AG2" s="14" t="s">
        <v>7</v>
      </c>
      <c r="AH2" s="15"/>
      <c r="AI2" s="14" t="s">
        <v>121</v>
      </c>
      <c r="AJ2" s="15"/>
      <c r="AK2" s="14" t="s">
        <v>8</v>
      </c>
      <c r="AL2" s="15"/>
      <c r="AM2" s="14" t="s">
        <v>122</v>
      </c>
      <c r="AN2" s="15"/>
      <c r="AO2" s="14" t="s">
        <v>9</v>
      </c>
      <c r="AP2" s="15"/>
      <c r="AQ2" s="14" t="s">
        <v>123</v>
      </c>
      <c r="AR2" s="15"/>
      <c r="AS2" s="14" t="s">
        <v>10</v>
      </c>
      <c r="AT2" s="15"/>
      <c r="AU2" s="14" t="s">
        <v>124</v>
      </c>
      <c r="AV2" s="15"/>
      <c r="AW2" s="14" t="s">
        <v>11</v>
      </c>
      <c r="AX2" s="15"/>
      <c r="AY2" s="14" t="s">
        <v>125</v>
      </c>
      <c r="AZ2" s="15"/>
      <c r="BA2" s="14" t="s">
        <v>12</v>
      </c>
      <c r="BB2" s="15"/>
      <c r="BC2" s="14" t="s">
        <v>111</v>
      </c>
      <c r="BD2" s="15"/>
      <c r="BE2" s="14" t="s">
        <v>112</v>
      </c>
      <c r="BF2" s="15"/>
      <c r="BG2" s="14" t="s">
        <v>113</v>
      </c>
      <c r="BH2" s="15"/>
      <c r="BK2" s="14" t="s">
        <v>131</v>
      </c>
      <c r="BL2" s="15"/>
      <c r="BM2" s="14" t="s">
        <v>132</v>
      </c>
      <c r="BN2" s="15"/>
      <c r="BO2" s="14" t="s">
        <v>133</v>
      </c>
      <c r="BP2" s="15"/>
      <c r="BQ2" s="14" t="s">
        <v>134</v>
      </c>
      <c r="BR2" s="15"/>
      <c r="BS2" s="14" t="s">
        <v>135</v>
      </c>
      <c r="BT2" s="15"/>
      <c r="BU2" s="14" t="s">
        <v>136</v>
      </c>
      <c r="BV2" s="15"/>
      <c r="BW2" s="14" t="s">
        <v>137</v>
      </c>
      <c r="BX2" s="15"/>
      <c r="BY2" s="14" t="s">
        <v>138</v>
      </c>
      <c r="BZ2" s="15"/>
      <c r="CA2" s="14" t="s">
        <v>139</v>
      </c>
      <c r="CB2" s="15"/>
      <c r="CC2" s="14" t="s">
        <v>140</v>
      </c>
      <c r="CD2" s="15"/>
      <c r="CE2" s="14" t="s">
        <v>141</v>
      </c>
      <c r="CF2" s="15"/>
      <c r="CG2" s="14" t="s">
        <v>142</v>
      </c>
      <c r="CH2" s="15"/>
      <c r="CI2" s="14" t="s">
        <v>130</v>
      </c>
      <c r="CJ2" s="15"/>
      <c r="CK2" s="14" t="s">
        <v>129</v>
      </c>
      <c r="CL2" s="15"/>
      <c r="CM2" s="14" t="s">
        <v>113</v>
      </c>
      <c r="CN2" s="15"/>
      <c r="CP2" s="14" t="s">
        <v>160</v>
      </c>
      <c r="CQ2" s="15"/>
      <c r="CR2" s="14" t="s">
        <v>159</v>
      </c>
      <c r="CS2" s="15"/>
      <c r="CT2" s="14" t="s">
        <v>158</v>
      </c>
      <c r="CU2" s="15"/>
      <c r="CV2" s="14" t="s">
        <v>157</v>
      </c>
      <c r="CW2" s="15"/>
      <c r="CX2" s="14" t="s">
        <v>156</v>
      </c>
      <c r="CY2" s="15"/>
      <c r="CZ2" s="14" t="s">
        <v>155</v>
      </c>
      <c r="DA2" s="15"/>
      <c r="DB2" s="14" t="s">
        <v>154</v>
      </c>
      <c r="DC2" s="15"/>
      <c r="DD2" s="14" t="s">
        <v>153</v>
      </c>
      <c r="DE2" s="15"/>
      <c r="DF2" s="14" t="s">
        <v>152</v>
      </c>
      <c r="DG2" s="15"/>
      <c r="DH2" s="14" t="s">
        <v>151</v>
      </c>
      <c r="DI2" s="15"/>
      <c r="DJ2" s="14" t="s">
        <v>150</v>
      </c>
      <c r="DK2" s="15"/>
      <c r="DL2" s="14" t="s">
        <v>149</v>
      </c>
      <c r="DM2" s="15"/>
      <c r="DN2" s="14" t="s">
        <v>148</v>
      </c>
      <c r="DO2" s="15"/>
      <c r="DP2" s="14" t="s">
        <v>146</v>
      </c>
      <c r="DQ2" s="15"/>
      <c r="DR2" s="14" t="s">
        <v>147</v>
      </c>
    </row>
    <row r="3" spans="1:122" ht="15.75" thickTop="1" x14ac:dyDescent="0.25">
      <c r="A3" s="1"/>
      <c r="B3" s="1" t="s">
        <v>13</v>
      </c>
      <c r="C3" s="1"/>
      <c r="D3" s="1"/>
      <c r="E3" s="1"/>
      <c r="F3" s="1"/>
      <c r="G3" s="5"/>
      <c r="H3" s="6"/>
      <c r="I3" s="5"/>
      <c r="J3" s="6"/>
      <c r="K3" s="5"/>
      <c r="L3" s="6"/>
      <c r="M3" s="5"/>
      <c r="N3" s="6"/>
      <c r="O3" s="5"/>
      <c r="P3" s="6"/>
      <c r="Q3" s="5"/>
      <c r="R3" s="6"/>
      <c r="S3" s="5"/>
      <c r="T3" s="6"/>
      <c r="U3" s="5"/>
      <c r="V3" s="6"/>
      <c r="W3" s="5"/>
      <c r="X3" s="6"/>
      <c r="Y3" s="5"/>
      <c r="Z3" s="6"/>
      <c r="AA3" s="5"/>
      <c r="AB3" s="6"/>
      <c r="AC3" s="5"/>
      <c r="AD3" s="6"/>
      <c r="AE3" s="5"/>
      <c r="AF3" s="6"/>
      <c r="AG3" s="5"/>
      <c r="AH3" s="6"/>
      <c r="AI3" s="5"/>
      <c r="AJ3" s="6"/>
      <c r="AK3" s="5"/>
      <c r="AL3" s="6"/>
      <c r="AM3" s="5"/>
      <c r="AN3" s="6"/>
      <c r="AO3" s="5"/>
      <c r="AP3" s="6"/>
      <c r="AQ3" s="5"/>
      <c r="AR3" s="6"/>
      <c r="AS3" s="5"/>
      <c r="AT3" s="6"/>
      <c r="AU3" s="5"/>
      <c r="AV3" s="6"/>
      <c r="AW3" s="5"/>
      <c r="AX3" s="6"/>
      <c r="AY3" s="5"/>
      <c r="AZ3" s="6"/>
      <c r="BA3" s="5"/>
      <c r="BB3" s="6"/>
      <c r="BC3" s="5"/>
      <c r="BD3" s="6"/>
      <c r="BE3" s="5"/>
      <c r="BF3" s="6"/>
      <c r="BG3" s="5"/>
      <c r="BH3" s="6"/>
      <c r="BK3" s="5"/>
      <c r="BL3" s="6"/>
      <c r="BM3" s="5"/>
      <c r="BN3" s="6"/>
      <c r="BO3" s="5"/>
      <c r="BP3" s="6"/>
      <c r="BQ3" s="5"/>
      <c r="BR3" s="6"/>
      <c r="BS3" s="5"/>
      <c r="BT3" s="6"/>
      <c r="BU3" s="5"/>
      <c r="BV3" s="6"/>
      <c r="BW3" s="5"/>
      <c r="BX3" s="6"/>
      <c r="BY3" s="5"/>
      <c r="BZ3" s="6"/>
      <c r="CA3" s="5"/>
      <c r="CB3" s="6"/>
      <c r="CC3" s="5"/>
      <c r="CD3" s="6"/>
      <c r="CE3" s="5"/>
      <c r="CF3" s="6"/>
      <c r="CG3" s="5"/>
      <c r="CH3" s="6"/>
      <c r="CI3" s="5"/>
      <c r="CJ3" s="6"/>
      <c r="CK3" s="5"/>
      <c r="CL3" s="6"/>
      <c r="CM3" s="5"/>
      <c r="CN3" s="6"/>
      <c r="CP3" s="5"/>
      <c r="CQ3" s="6"/>
      <c r="CR3" s="5"/>
      <c r="CS3" s="6"/>
      <c r="CT3" s="5"/>
      <c r="CU3" s="6"/>
      <c r="CV3" s="5"/>
      <c r="CW3" s="6"/>
      <c r="CX3" s="5"/>
      <c r="CY3" s="6"/>
      <c r="CZ3" s="5"/>
      <c r="DA3" s="6"/>
      <c r="DB3" s="5"/>
      <c r="DC3" s="6"/>
      <c r="DD3" s="5"/>
      <c r="DE3" s="6"/>
      <c r="DF3" s="5"/>
      <c r="DG3" s="6"/>
      <c r="DH3" s="5"/>
      <c r="DI3" s="6"/>
      <c r="DJ3" s="5"/>
      <c r="DK3" s="6"/>
      <c r="DL3" s="5"/>
      <c r="DM3" s="6"/>
      <c r="DN3" s="5"/>
      <c r="DO3" s="6"/>
      <c r="DP3" s="5"/>
      <c r="DQ3" s="6"/>
      <c r="DR3" s="5"/>
    </row>
    <row r="4" spans="1:122" x14ac:dyDescent="0.25">
      <c r="A4" s="1"/>
      <c r="B4" s="1"/>
      <c r="C4" s="1" t="s">
        <v>14</v>
      </c>
      <c r="D4" s="1"/>
      <c r="E4" s="1"/>
      <c r="F4" s="1"/>
      <c r="G4" s="5"/>
      <c r="H4" s="6"/>
      <c r="I4" s="5"/>
      <c r="J4" s="6"/>
      <c r="K4" s="5"/>
      <c r="L4" s="6"/>
      <c r="M4" s="5"/>
      <c r="N4" s="6"/>
      <c r="O4" s="5"/>
      <c r="P4" s="6"/>
      <c r="Q4" s="5"/>
      <c r="R4" s="6"/>
      <c r="S4" s="5"/>
      <c r="T4" s="6"/>
      <c r="U4" s="5"/>
      <c r="V4" s="6"/>
      <c r="W4" s="5"/>
      <c r="X4" s="6"/>
      <c r="Y4" s="5"/>
      <c r="Z4" s="6"/>
      <c r="AA4" s="5"/>
      <c r="AB4" s="6"/>
      <c r="AC4" s="5"/>
      <c r="AD4" s="6"/>
      <c r="AE4" s="5"/>
      <c r="AF4" s="6"/>
      <c r="AG4" s="5"/>
      <c r="AH4" s="6"/>
      <c r="AI4" s="5"/>
      <c r="AJ4" s="6"/>
      <c r="AK4" s="5"/>
      <c r="AL4" s="6"/>
      <c r="AM4" s="5"/>
      <c r="AN4" s="6"/>
      <c r="AO4" s="5"/>
      <c r="AP4" s="6"/>
      <c r="AQ4" s="5"/>
      <c r="AR4" s="6"/>
      <c r="AS4" s="5"/>
      <c r="AT4" s="6"/>
      <c r="AU4" s="5"/>
      <c r="AV4" s="6"/>
      <c r="AW4" s="5"/>
      <c r="AX4" s="6"/>
      <c r="AY4" s="5"/>
      <c r="AZ4" s="6"/>
      <c r="BA4" s="5"/>
      <c r="BB4" s="6"/>
      <c r="BC4" s="5"/>
      <c r="BD4" s="6"/>
      <c r="BE4" s="5"/>
      <c r="BF4" s="6"/>
      <c r="BG4" s="5"/>
      <c r="BH4" s="6"/>
      <c r="BI4">
        <f>56*750</f>
        <v>42000</v>
      </c>
      <c r="BJ4">
        <f>64*750</f>
        <v>48000</v>
      </c>
      <c r="BK4" s="5"/>
      <c r="BL4" s="6"/>
      <c r="BM4" s="5"/>
      <c r="BN4" s="6"/>
      <c r="BO4" s="5"/>
      <c r="BP4" s="6"/>
      <c r="BQ4" s="5"/>
      <c r="BR4" s="6"/>
      <c r="BS4" s="5"/>
      <c r="BT4" s="6"/>
      <c r="BU4" s="5"/>
      <c r="BV4" s="6"/>
      <c r="BW4" s="5"/>
      <c r="BX4" s="6"/>
      <c r="BY4" s="5"/>
      <c r="BZ4" s="6"/>
      <c r="CA4" s="5"/>
      <c r="CB4" s="6"/>
      <c r="CC4" s="5"/>
      <c r="CD4" s="6"/>
      <c r="CE4" s="5"/>
      <c r="CF4" s="6"/>
      <c r="CG4" s="5"/>
      <c r="CH4" s="6"/>
      <c r="CI4" s="5"/>
      <c r="CJ4" s="6"/>
      <c r="CK4" s="5"/>
      <c r="CL4" s="6"/>
      <c r="CM4" s="5"/>
      <c r="CN4" s="6"/>
      <c r="CP4" s="5"/>
      <c r="CQ4" s="6"/>
      <c r="CR4" s="5"/>
      <c r="CS4" s="6"/>
      <c r="CT4" s="5"/>
      <c r="CU4" s="6"/>
      <c r="CV4" s="5"/>
      <c r="CW4" s="6"/>
      <c r="CX4" s="5"/>
      <c r="CY4" s="6"/>
      <c r="CZ4" s="5"/>
      <c r="DA4" s="6"/>
      <c r="DB4" s="5"/>
      <c r="DC4" s="6"/>
      <c r="DD4" s="5"/>
      <c r="DE4" s="6"/>
      <c r="DF4" s="5"/>
      <c r="DG4" s="6"/>
      <c r="DH4" s="5"/>
      <c r="DI4" s="6"/>
      <c r="DJ4" s="5"/>
      <c r="DK4" s="6"/>
      <c r="DL4" s="5"/>
      <c r="DM4" s="6"/>
      <c r="DN4" s="5"/>
      <c r="DO4" s="6"/>
      <c r="DP4" s="5"/>
      <c r="DQ4" s="6"/>
      <c r="DR4" s="5"/>
    </row>
    <row r="5" spans="1:122" x14ac:dyDescent="0.25">
      <c r="A5" s="1"/>
      <c r="B5" s="1"/>
      <c r="C5" s="1"/>
      <c r="D5" s="1" t="s">
        <v>15</v>
      </c>
      <c r="E5" s="1"/>
      <c r="F5" s="1"/>
      <c r="G5" s="5"/>
      <c r="H5" s="6"/>
      <c r="I5" s="5"/>
      <c r="J5" s="6"/>
      <c r="K5" s="5"/>
      <c r="L5" s="6"/>
      <c r="M5" s="5"/>
      <c r="N5" s="6"/>
      <c r="O5" s="5"/>
      <c r="P5" s="6"/>
      <c r="Q5" s="5"/>
      <c r="R5" s="6"/>
      <c r="S5" s="5"/>
      <c r="T5" s="6"/>
      <c r="U5" s="5"/>
      <c r="V5" s="6"/>
      <c r="W5" s="5"/>
      <c r="X5" s="6"/>
      <c r="Y5" s="5"/>
      <c r="Z5" s="6"/>
      <c r="AA5" s="5"/>
      <c r="AB5" s="6"/>
      <c r="AC5" s="5"/>
      <c r="AD5" s="6"/>
      <c r="AE5" s="5"/>
      <c r="AF5" s="6"/>
      <c r="AG5" s="5"/>
      <c r="AH5" s="6"/>
      <c r="AI5" s="5"/>
      <c r="AJ5" s="6"/>
      <c r="AK5" s="5"/>
      <c r="AL5" s="6"/>
      <c r="AM5" s="5"/>
      <c r="AN5" s="6"/>
      <c r="AO5" s="5"/>
      <c r="AP5" s="6"/>
      <c r="AQ5" s="5"/>
      <c r="AR5" s="6"/>
      <c r="AS5" s="5"/>
      <c r="AT5" s="6"/>
      <c r="AU5" s="5"/>
      <c r="AV5" s="6"/>
      <c r="AW5" s="5"/>
      <c r="AX5" s="6"/>
      <c r="AY5" s="5"/>
      <c r="AZ5" s="6"/>
      <c r="BA5" s="5"/>
      <c r="BB5" s="6"/>
      <c r="BC5" s="5"/>
      <c r="BD5" s="6"/>
      <c r="BE5" s="5"/>
      <c r="BF5" s="6"/>
      <c r="BG5" s="5"/>
      <c r="BH5" s="6"/>
      <c r="BI5">
        <f>3*1100</f>
        <v>3300</v>
      </c>
      <c r="BJ5">
        <f>3*1300</f>
        <v>3900</v>
      </c>
      <c r="BK5" s="5"/>
      <c r="BL5" s="6"/>
      <c r="BM5" s="5"/>
      <c r="BN5" s="6"/>
      <c r="BO5" s="5"/>
      <c r="BP5" s="6"/>
      <c r="BQ5" s="5"/>
      <c r="BR5" s="6"/>
      <c r="BS5" s="5"/>
      <c r="BT5" s="6"/>
      <c r="BU5" s="5"/>
      <c r="BV5" s="6"/>
      <c r="BW5" s="5"/>
      <c r="BX5" s="6"/>
      <c r="BY5" s="5"/>
      <c r="BZ5" s="6"/>
      <c r="CA5" s="5"/>
      <c r="CB5" s="6"/>
      <c r="CC5" s="5"/>
      <c r="CD5" s="6"/>
      <c r="CE5" s="5"/>
      <c r="CF5" s="6"/>
      <c r="CG5" s="5"/>
      <c r="CH5" s="6"/>
      <c r="CI5" s="5"/>
      <c r="CJ5" s="6"/>
      <c r="CK5" s="5"/>
      <c r="CL5" s="6"/>
      <c r="CM5" s="5"/>
      <c r="CN5" s="6"/>
      <c r="CP5" s="5"/>
      <c r="CQ5" s="6"/>
      <c r="CR5" s="5"/>
      <c r="CS5" s="6"/>
      <c r="CT5" s="5"/>
      <c r="CU5" s="6"/>
      <c r="CV5" s="5"/>
      <c r="CW5" s="6"/>
      <c r="CX5" s="5"/>
      <c r="CY5" s="6"/>
      <c r="CZ5" s="5"/>
      <c r="DA5" s="6"/>
      <c r="DB5" s="5"/>
      <c r="DC5" s="6"/>
      <c r="DD5" s="5"/>
      <c r="DE5" s="6"/>
      <c r="DF5" s="5"/>
      <c r="DG5" s="6"/>
      <c r="DH5" s="5"/>
      <c r="DI5" s="6"/>
      <c r="DJ5" s="5"/>
      <c r="DK5" s="6"/>
      <c r="DL5" s="5"/>
      <c r="DM5" s="6"/>
      <c r="DN5" s="5"/>
      <c r="DO5" s="6"/>
      <c r="DP5" s="5"/>
      <c r="DQ5" s="6"/>
      <c r="DR5" s="5"/>
    </row>
    <row r="6" spans="1:122" x14ac:dyDescent="0.25">
      <c r="A6" s="1"/>
      <c r="B6" s="1"/>
      <c r="C6" s="1"/>
      <c r="D6" s="1"/>
      <c r="E6" s="1" t="s">
        <v>16</v>
      </c>
      <c r="F6" s="1"/>
      <c r="G6" s="5">
        <v>1300</v>
      </c>
      <c r="H6" s="6"/>
      <c r="I6" s="5">
        <v>1300</v>
      </c>
      <c r="J6" s="6"/>
      <c r="K6" s="5">
        <v>2400</v>
      </c>
      <c r="L6" s="6"/>
      <c r="M6" s="5">
        <v>2300</v>
      </c>
      <c r="N6" s="6"/>
      <c r="O6" s="5">
        <v>8500</v>
      </c>
      <c r="P6" s="6"/>
      <c r="Q6" s="5">
        <v>8875</v>
      </c>
      <c r="R6" s="6"/>
      <c r="S6" s="5">
        <v>17500</v>
      </c>
      <c r="T6" s="6"/>
      <c r="U6" s="5">
        <v>17200</v>
      </c>
      <c r="V6" s="6"/>
      <c r="W6" s="5">
        <v>15000</v>
      </c>
      <c r="X6" s="6"/>
      <c r="Y6" s="5">
        <v>14100</v>
      </c>
      <c r="Z6" s="6"/>
      <c r="AA6" s="5">
        <v>600</v>
      </c>
      <c r="AB6" s="6"/>
      <c r="AC6" s="5">
        <v>550</v>
      </c>
      <c r="AD6" s="6"/>
      <c r="AE6" s="5"/>
      <c r="AF6" s="6"/>
      <c r="AG6" s="5">
        <v>0</v>
      </c>
      <c r="AH6" s="6"/>
      <c r="AI6" s="5"/>
      <c r="AJ6" s="6"/>
      <c r="AK6" s="5">
        <v>0</v>
      </c>
      <c r="AL6" s="6"/>
      <c r="AM6" s="5"/>
      <c r="AN6" s="6"/>
      <c r="AO6" s="5">
        <v>0</v>
      </c>
      <c r="AP6" s="6"/>
      <c r="AQ6" s="5"/>
      <c r="AR6" s="6"/>
      <c r="AS6" s="5">
        <v>0</v>
      </c>
      <c r="AT6" s="6"/>
      <c r="AU6" s="5"/>
      <c r="AV6" s="6"/>
      <c r="AW6" s="5">
        <v>0</v>
      </c>
      <c r="AX6" s="6"/>
      <c r="AY6" s="5"/>
      <c r="AZ6" s="6"/>
      <c r="BA6" s="5">
        <v>0</v>
      </c>
      <c r="BB6" s="6"/>
      <c r="BC6" s="5">
        <f>ROUND(G6+K6+O6+S6+W6+AA6+AE6+AI6+AM6+AQ6+AU6+AY6,5)</f>
        <v>45300</v>
      </c>
      <c r="BD6" s="6"/>
      <c r="BE6" s="5">
        <f>ROUND(I6+M6+Q6+U6+Y6+AC6+AG6+AK6+AO6+AS6+AW6+BA6,5)</f>
        <v>44325</v>
      </c>
      <c r="BF6" s="6"/>
      <c r="BG6" s="5">
        <f>ROUND((BC6-BE6),5)</f>
        <v>975</v>
      </c>
      <c r="BH6" s="6"/>
      <c r="BI6">
        <f>BI4+BI5</f>
        <v>45300</v>
      </c>
      <c r="BK6" s="5">
        <v>1300</v>
      </c>
      <c r="BL6" s="6"/>
      <c r="BM6" s="5">
        <v>2400</v>
      </c>
      <c r="BN6" s="6"/>
      <c r="BO6" s="5">
        <v>8500</v>
      </c>
      <c r="BP6" s="6"/>
      <c r="BQ6" s="5">
        <v>17500</v>
      </c>
      <c r="BR6" s="6"/>
      <c r="BS6" s="5">
        <v>15000</v>
      </c>
      <c r="BT6" s="6"/>
      <c r="BU6" s="5">
        <v>600</v>
      </c>
      <c r="BV6" s="6"/>
      <c r="BW6" s="5"/>
      <c r="BX6" s="6"/>
      <c r="BY6" s="5"/>
      <c r="BZ6" s="6"/>
      <c r="CA6" s="5"/>
      <c r="CB6" s="6"/>
      <c r="CC6" s="5"/>
      <c r="CD6" s="6"/>
      <c r="CE6" s="5"/>
      <c r="CF6" s="6"/>
      <c r="CG6" s="5"/>
      <c r="CH6" s="6"/>
      <c r="CI6" s="5">
        <f>ROUND(BK6+BM6+BO6+BQ6+BS6+BU6+BW6+BY6+CA6+CC6+CE6+CG6,5)</f>
        <v>45300</v>
      </c>
      <c r="CJ6" s="6"/>
      <c r="CK6" s="5">
        <f>BC6</f>
        <v>45300</v>
      </c>
      <c r="CL6" s="6"/>
      <c r="CM6" s="5">
        <f>ROUND((CI6-CK6),5)</f>
        <v>0</v>
      </c>
      <c r="CN6" s="6"/>
      <c r="CP6" s="5">
        <v>1300</v>
      </c>
      <c r="CQ6" s="6"/>
      <c r="CR6" s="5">
        <v>2400</v>
      </c>
      <c r="CS6" s="6"/>
      <c r="CT6" s="5">
        <v>8500</v>
      </c>
      <c r="CU6" s="6"/>
      <c r="CV6" s="5">
        <v>17500</v>
      </c>
      <c r="CW6" s="6"/>
      <c r="CX6" s="5">
        <v>15000</v>
      </c>
      <c r="CY6" s="6"/>
      <c r="CZ6" s="5">
        <v>600</v>
      </c>
      <c r="DA6" s="6"/>
      <c r="DB6" s="5"/>
      <c r="DC6" s="6"/>
      <c r="DD6" s="5"/>
      <c r="DE6" s="6"/>
      <c r="DF6" s="5"/>
      <c r="DG6" s="6"/>
      <c r="DH6" s="5"/>
      <c r="DI6" s="6"/>
      <c r="DJ6" s="5"/>
      <c r="DK6" s="6"/>
      <c r="DL6" s="5"/>
      <c r="DM6" s="6"/>
      <c r="DN6" s="5">
        <f>ROUND(CP6+CR6+CT6+CV6+CX6+CZ6+DB6+DD6+DF6+DH6+DJ6+DL6,5)</f>
        <v>45300</v>
      </c>
      <c r="DO6" s="6"/>
      <c r="DP6" s="5">
        <f>CI6</f>
        <v>45300</v>
      </c>
      <c r="DQ6" s="6"/>
      <c r="DR6" s="5">
        <f>ROUND((DN6-DP6),5)</f>
        <v>0</v>
      </c>
    </row>
    <row r="7" spans="1:122" ht="15.75" thickBot="1" x14ac:dyDescent="0.3">
      <c r="A7" s="1"/>
      <c r="B7" s="1"/>
      <c r="C7" s="1"/>
      <c r="D7" s="1"/>
      <c r="E7" s="1" t="s">
        <v>17</v>
      </c>
      <c r="F7" s="1"/>
      <c r="G7" s="7"/>
      <c r="H7" s="6"/>
      <c r="I7" s="7">
        <v>0</v>
      </c>
      <c r="J7" s="6"/>
      <c r="K7" s="7"/>
      <c r="L7" s="6"/>
      <c r="M7" s="7">
        <v>0</v>
      </c>
      <c r="N7" s="6"/>
      <c r="O7" s="7"/>
      <c r="P7" s="6"/>
      <c r="Q7" s="7">
        <v>0</v>
      </c>
      <c r="R7" s="6"/>
      <c r="S7" s="7">
        <v>3500</v>
      </c>
      <c r="T7" s="6"/>
      <c r="U7" s="7">
        <v>3900</v>
      </c>
      <c r="V7" s="6"/>
      <c r="W7" s="7">
        <v>4000</v>
      </c>
      <c r="X7" s="6"/>
      <c r="Y7" s="7">
        <v>3990</v>
      </c>
      <c r="Z7" s="6"/>
      <c r="AA7" s="7">
        <v>8000</v>
      </c>
      <c r="AB7" s="6"/>
      <c r="AC7" s="7">
        <v>8150</v>
      </c>
      <c r="AD7" s="6"/>
      <c r="AE7" s="7">
        <v>34000</v>
      </c>
      <c r="AF7" s="6"/>
      <c r="AG7" s="7">
        <v>33425</v>
      </c>
      <c r="AH7" s="6"/>
      <c r="AI7" s="7">
        <v>2500</v>
      </c>
      <c r="AJ7" s="6"/>
      <c r="AK7" s="7">
        <v>2525</v>
      </c>
      <c r="AL7" s="6"/>
      <c r="AM7" s="7"/>
      <c r="AN7" s="6"/>
      <c r="AO7" s="7">
        <v>0</v>
      </c>
      <c r="AP7" s="6"/>
      <c r="AQ7" s="7"/>
      <c r="AR7" s="6"/>
      <c r="AS7" s="7">
        <v>0</v>
      </c>
      <c r="AT7" s="6"/>
      <c r="AU7" s="7"/>
      <c r="AV7" s="6"/>
      <c r="AW7" s="7">
        <v>0</v>
      </c>
      <c r="AX7" s="6"/>
      <c r="AY7" s="7"/>
      <c r="AZ7" s="6"/>
      <c r="BA7" s="7">
        <v>0</v>
      </c>
      <c r="BB7" s="6"/>
      <c r="BC7" s="7">
        <f>ROUND(G7+K7+O7+S7+W7+AA7+AE7+AI7+AM7+AQ7+AU7+AY7,5)</f>
        <v>52000</v>
      </c>
      <c r="BD7" s="6"/>
      <c r="BE7" s="7">
        <f>ROUND(I7+M7+Q7+U7+Y7+AC7+AG7+AK7+AO7+AS7+AW7+BA7,5)</f>
        <v>51990</v>
      </c>
      <c r="BF7" s="6"/>
      <c r="BG7" s="7">
        <f>ROUND((BC7-BE7),5)</f>
        <v>10</v>
      </c>
      <c r="BH7" s="6"/>
      <c r="BJ7">
        <f>BJ4+BJ5</f>
        <v>51900</v>
      </c>
      <c r="BK7" s="7"/>
      <c r="BL7" s="6"/>
      <c r="BM7" s="7"/>
      <c r="BN7" s="6"/>
      <c r="BO7" s="7"/>
      <c r="BP7" s="6"/>
      <c r="BQ7" s="7">
        <v>3500</v>
      </c>
      <c r="BR7" s="6"/>
      <c r="BS7" s="7">
        <v>4000</v>
      </c>
      <c r="BT7" s="6"/>
      <c r="BU7" s="7">
        <v>8000</v>
      </c>
      <c r="BV7" s="6"/>
      <c r="BW7" s="7">
        <v>34000</v>
      </c>
      <c r="BX7" s="6"/>
      <c r="BY7" s="7">
        <v>2500</v>
      </c>
      <c r="BZ7" s="6"/>
      <c r="CA7" s="7"/>
      <c r="CB7" s="6"/>
      <c r="CC7" s="7"/>
      <c r="CD7" s="6"/>
      <c r="CE7" s="7"/>
      <c r="CF7" s="6"/>
      <c r="CG7" s="7"/>
      <c r="CH7" s="6"/>
      <c r="CI7" s="7">
        <f>ROUND(BK7+BM7+BO7+BQ7+BS7+BU7+BW7+BY7+CA7+CC7+CE7+CG7,5)</f>
        <v>52000</v>
      </c>
      <c r="CJ7" s="6"/>
      <c r="CK7" s="7">
        <f>BC7</f>
        <v>52000</v>
      </c>
      <c r="CL7" s="6"/>
      <c r="CM7" s="7">
        <f>ROUND((CI7-CK7),5)</f>
        <v>0</v>
      </c>
      <c r="CN7" s="6"/>
      <c r="CP7" s="7"/>
      <c r="CQ7" s="6"/>
      <c r="CR7" s="7"/>
      <c r="CS7" s="6"/>
      <c r="CT7" s="7"/>
      <c r="CU7" s="6"/>
      <c r="CV7" s="7">
        <v>3500</v>
      </c>
      <c r="CW7" s="6"/>
      <c r="CX7" s="7">
        <v>4000</v>
      </c>
      <c r="CY7" s="6"/>
      <c r="CZ7" s="7">
        <v>8000</v>
      </c>
      <c r="DA7" s="6"/>
      <c r="DB7" s="7">
        <v>34000</v>
      </c>
      <c r="DC7" s="6"/>
      <c r="DD7" s="7">
        <v>2500</v>
      </c>
      <c r="DE7" s="6"/>
      <c r="DF7" s="7"/>
      <c r="DG7" s="6"/>
      <c r="DH7" s="7"/>
      <c r="DI7" s="6"/>
      <c r="DJ7" s="7"/>
      <c r="DK7" s="6"/>
      <c r="DL7" s="7"/>
      <c r="DM7" s="6"/>
      <c r="DN7" s="7">
        <f>ROUND(CP7+CR7+CT7+CV7+CX7+CZ7+DB7+DD7+DF7+DH7+DJ7+DL7,5)</f>
        <v>52000</v>
      </c>
      <c r="DO7" s="6"/>
      <c r="DP7" s="7">
        <f t="shared" ref="DP7:DP8" si="0">CI7</f>
        <v>52000</v>
      </c>
      <c r="DQ7" s="6"/>
      <c r="DR7" s="7">
        <f>ROUND((DN7-DP7),5)</f>
        <v>0</v>
      </c>
    </row>
    <row r="8" spans="1:122" x14ac:dyDescent="0.25">
      <c r="A8" s="1"/>
      <c r="B8" s="1"/>
      <c r="C8" s="1"/>
      <c r="D8" s="1" t="s">
        <v>18</v>
      </c>
      <c r="E8" s="1"/>
      <c r="F8" s="1"/>
      <c r="G8" s="5">
        <f>ROUND(SUM(G5:G7),5)</f>
        <v>1300</v>
      </c>
      <c r="H8" s="6"/>
      <c r="I8" s="5">
        <f>ROUND(SUM(I5:I7),5)</f>
        <v>1300</v>
      </c>
      <c r="J8" s="6"/>
      <c r="K8" s="5">
        <f>ROUND(SUM(K5:K7),5)</f>
        <v>2400</v>
      </c>
      <c r="L8" s="6"/>
      <c r="M8" s="5">
        <f>ROUND(SUM(M5:M7),5)</f>
        <v>2300</v>
      </c>
      <c r="N8" s="6"/>
      <c r="O8" s="5">
        <f>ROUND(SUM(O5:O7),5)</f>
        <v>8500</v>
      </c>
      <c r="P8" s="6"/>
      <c r="Q8" s="5">
        <f>ROUND(SUM(Q5:Q7),5)</f>
        <v>8875</v>
      </c>
      <c r="R8" s="6"/>
      <c r="S8" s="5">
        <f>ROUND(SUM(S5:S7),5)</f>
        <v>21000</v>
      </c>
      <c r="T8" s="6"/>
      <c r="U8" s="5">
        <f>ROUND(SUM(U5:U7),5)</f>
        <v>21100</v>
      </c>
      <c r="V8" s="6"/>
      <c r="W8" s="5">
        <f>ROUND(SUM(W5:W7),5)</f>
        <v>19000</v>
      </c>
      <c r="X8" s="6"/>
      <c r="Y8" s="5">
        <f>ROUND(SUM(Y5:Y7),5)</f>
        <v>18090</v>
      </c>
      <c r="Z8" s="6"/>
      <c r="AA8" s="5">
        <f>ROUND(SUM(AA5:AA7),5)</f>
        <v>8600</v>
      </c>
      <c r="AB8" s="6"/>
      <c r="AC8" s="5">
        <f>ROUND(SUM(AC5:AC7),5)</f>
        <v>8700</v>
      </c>
      <c r="AD8" s="6"/>
      <c r="AE8" s="5">
        <f>ROUND(SUM(AE5:AE7),5)</f>
        <v>34000</v>
      </c>
      <c r="AF8" s="6"/>
      <c r="AG8" s="5">
        <f>ROUND(SUM(AG5:AG7),5)</f>
        <v>33425</v>
      </c>
      <c r="AH8" s="6"/>
      <c r="AI8" s="5">
        <f>ROUND(SUM(AI5:AI7),5)</f>
        <v>2500</v>
      </c>
      <c r="AJ8" s="6"/>
      <c r="AK8" s="5">
        <f>ROUND(SUM(AK5:AK7),5)</f>
        <v>2525</v>
      </c>
      <c r="AL8" s="6"/>
      <c r="AM8" s="5">
        <f>ROUND(SUM(AM5:AM7),5)</f>
        <v>0</v>
      </c>
      <c r="AN8" s="6"/>
      <c r="AO8" s="5">
        <f>ROUND(SUM(AO5:AO7),5)</f>
        <v>0</v>
      </c>
      <c r="AP8" s="6"/>
      <c r="AQ8" s="5">
        <f>ROUND(SUM(AQ5:AQ7),5)</f>
        <v>0</v>
      </c>
      <c r="AR8" s="6"/>
      <c r="AS8" s="5">
        <f>ROUND(SUM(AS5:AS7),5)</f>
        <v>0</v>
      </c>
      <c r="AT8" s="6"/>
      <c r="AU8" s="5">
        <f>ROUND(SUM(AU5:AU7),5)</f>
        <v>0</v>
      </c>
      <c r="AV8" s="6"/>
      <c r="AW8" s="5">
        <f>ROUND(SUM(AW5:AW7),5)</f>
        <v>0</v>
      </c>
      <c r="AX8" s="6"/>
      <c r="AY8" s="5">
        <f>ROUND(SUM(AY5:AY7),5)</f>
        <v>0</v>
      </c>
      <c r="AZ8" s="6"/>
      <c r="BA8" s="5">
        <f>ROUND(SUM(BA5:BA7),5)</f>
        <v>0</v>
      </c>
      <c r="BB8" s="6"/>
      <c r="BC8" s="5">
        <f>ROUND(G8+K8+O8+S8+W8+AA8+AE8+AI8+AM8+AQ8+AU8+AY8,5)</f>
        <v>97300</v>
      </c>
      <c r="BD8" s="6"/>
      <c r="BE8" s="5">
        <f>ROUND(I8+M8+Q8+U8+Y8+AC8+AG8+AK8+AO8+AS8+AW8+BA8,5)</f>
        <v>96315</v>
      </c>
      <c r="BF8" s="6"/>
      <c r="BG8" s="5">
        <f>ROUND((BC8-BE8),5)</f>
        <v>985</v>
      </c>
      <c r="BH8" s="6"/>
      <c r="BK8" s="5">
        <f>ROUND(SUM(BK5:BK7),5)</f>
        <v>1300</v>
      </c>
      <c r="BL8" s="6"/>
      <c r="BM8" s="5">
        <f>ROUND(SUM(BM5:BM7),5)</f>
        <v>2400</v>
      </c>
      <c r="BN8" s="6"/>
      <c r="BO8" s="5">
        <f>ROUND(SUM(BO5:BO7),5)</f>
        <v>8500</v>
      </c>
      <c r="BP8" s="6"/>
      <c r="BQ8" s="5">
        <f>ROUND(SUM(BQ5:BQ7),5)</f>
        <v>21000</v>
      </c>
      <c r="BR8" s="6"/>
      <c r="BS8" s="5">
        <f>ROUND(SUM(BS5:BS7),5)</f>
        <v>19000</v>
      </c>
      <c r="BT8" s="6"/>
      <c r="BU8" s="5">
        <f>ROUND(SUM(BU5:BU7),5)</f>
        <v>8600</v>
      </c>
      <c r="BV8" s="6"/>
      <c r="BW8" s="5">
        <f>ROUND(SUM(BW5:BW7),5)</f>
        <v>34000</v>
      </c>
      <c r="BX8" s="6"/>
      <c r="BY8" s="5">
        <f>ROUND(SUM(BY5:BY7),5)</f>
        <v>2500</v>
      </c>
      <c r="BZ8" s="6"/>
      <c r="CA8" s="5">
        <f>ROUND(SUM(CA5:CA7),5)</f>
        <v>0</v>
      </c>
      <c r="CB8" s="6"/>
      <c r="CC8" s="5">
        <f>ROUND(SUM(CC5:CC7),5)</f>
        <v>0</v>
      </c>
      <c r="CD8" s="6"/>
      <c r="CE8" s="5">
        <f>ROUND(SUM(CE5:CE7),5)</f>
        <v>0</v>
      </c>
      <c r="CF8" s="6"/>
      <c r="CG8" s="5">
        <f>ROUND(SUM(CG5:CG7),5)</f>
        <v>0</v>
      </c>
      <c r="CH8" s="6"/>
      <c r="CI8" s="5">
        <f>ROUND(BK8+BM8+BO8+BQ8+BS8+BU8+BW8+BY8+CA8+CC8+CE8+CG8,5)</f>
        <v>97300</v>
      </c>
      <c r="CJ8" s="6"/>
      <c r="CK8" s="5">
        <f>BC8</f>
        <v>97300</v>
      </c>
      <c r="CL8" s="6"/>
      <c r="CM8" s="5">
        <f>ROUND((CI8-CK8),5)</f>
        <v>0</v>
      </c>
      <c r="CN8" s="6"/>
      <c r="CP8" s="5">
        <f>ROUND(SUM(CP5:CP7),5)</f>
        <v>1300</v>
      </c>
      <c r="CQ8" s="6"/>
      <c r="CR8" s="5">
        <f>ROUND(SUM(CR5:CR7),5)</f>
        <v>2400</v>
      </c>
      <c r="CS8" s="6"/>
      <c r="CT8" s="5">
        <f>ROUND(SUM(CT5:CT7),5)</f>
        <v>8500</v>
      </c>
      <c r="CU8" s="6"/>
      <c r="CV8" s="5">
        <f>ROUND(SUM(CV5:CV7),5)</f>
        <v>21000</v>
      </c>
      <c r="CW8" s="6"/>
      <c r="CX8" s="5">
        <f>ROUND(SUM(CX5:CX7),5)</f>
        <v>19000</v>
      </c>
      <c r="CY8" s="6"/>
      <c r="CZ8" s="5">
        <f>ROUND(SUM(CZ5:CZ7),5)</f>
        <v>8600</v>
      </c>
      <c r="DA8" s="6"/>
      <c r="DB8" s="5">
        <f>ROUND(SUM(DB5:DB7),5)</f>
        <v>34000</v>
      </c>
      <c r="DC8" s="6"/>
      <c r="DD8" s="5">
        <f>ROUND(SUM(DD5:DD7),5)</f>
        <v>2500</v>
      </c>
      <c r="DE8" s="6"/>
      <c r="DF8" s="5">
        <f>ROUND(SUM(DF5:DF7),5)</f>
        <v>0</v>
      </c>
      <c r="DG8" s="6"/>
      <c r="DH8" s="5">
        <f>ROUND(SUM(DH5:DH7),5)</f>
        <v>0</v>
      </c>
      <c r="DI8" s="6"/>
      <c r="DJ8" s="5">
        <f>ROUND(SUM(DJ5:DJ7),5)</f>
        <v>0</v>
      </c>
      <c r="DK8" s="6"/>
      <c r="DL8" s="5">
        <f>ROUND(SUM(DL5:DL7),5)</f>
        <v>0</v>
      </c>
      <c r="DM8" s="6"/>
      <c r="DN8" s="5">
        <f>ROUND(CP8+CR8+CT8+CV8+CX8+CZ8+DB8+DD8+DF8+DH8+DJ8+DL8,5)</f>
        <v>97300</v>
      </c>
      <c r="DO8" s="6"/>
      <c r="DP8" s="5">
        <f t="shared" si="0"/>
        <v>97300</v>
      </c>
      <c r="DQ8" s="6"/>
      <c r="DR8" s="5">
        <f>ROUND((DN8-DP8),5)</f>
        <v>0</v>
      </c>
    </row>
    <row r="9" spans="1:122" x14ac:dyDescent="0.25">
      <c r="A9" s="1"/>
      <c r="B9" s="1"/>
      <c r="C9" s="1"/>
      <c r="D9" s="1" t="s">
        <v>14</v>
      </c>
      <c r="E9" s="1"/>
      <c r="F9" s="1"/>
      <c r="G9" s="5"/>
      <c r="H9" s="6"/>
      <c r="I9" s="5"/>
      <c r="J9" s="6"/>
      <c r="K9" s="5"/>
      <c r="L9" s="6"/>
      <c r="M9" s="5"/>
      <c r="N9" s="6"/>
      <c r="O9" s="5"/>
      <c r="P9" s="6"/>
      <c r="Q9" s="5"/>
      <c r="R9" s="6"/>
      <c r="S9" s="5"/>
      <c r="T9" s="6"/>
      <c r="U9" s="5"/>
      <c r="V9" s="6"/>
      <c r="W9" s="5"/>
      <c r="X9" s="6"/>
      <c r="Y9" s="5"/>
      <c r="Z9" s="6"/>
      <c r="AA9" s="5"/>
      <c r="AB9" s="6"/>
      <c r="AC9" s="5"/>
      <c r="AD9" s="6"/>
      <c r="AE9" s="5"/>
      <c r="AF9" s="6"/>
      <c r="AG9" s="5"/>
      <c r="AH9" s="6"/>
      <c r="AI9" s="5"/>
      <c r="AJ9" s="6"/>
      <c r="AK9" s="5"/>
      <c r="AL9" s="6"/>
      <c r="AM9" s="5"/>
      <c r="AN9" s="6"/>
      <c r="AO9" s="5"/>
      <c r="AP9" s="6"/>
      <c r="AQ9" s="5"/>
      <c r="AR9" s="6"/>
      <c r="AS9" s="5"/>
      <c r="AT9" s="6"/>
      <c r="AU9" s="5"/>
      <c r="AV9" s="6"/>
      <c r="AW9" s="5"/>
      <c r="AX9" s="6"/>
      <c r="AY9" s="5"/>
      <c r="AZ9" s="6"/>
      <c r="BA9" s="5"/>
      <c r="BB9" s="6"/>
      <c r="BC9" s="5"/>
      <c r="BD9" s="6"/>
      <c r="BE9" s="5"/>
      <c r="BF9" s="6"/>
      <c r="BG9" s="5"/>
      <c r="BH9" s="6"/>
      <c r="BK9" s="5"/>
      <c r="BL9" s="6"/>
      <c r="BM9" s="5"/>
      <c r="BN9" s="6"/>
      <c r="BO9" s="5"/>
      <c r="BP9" s="6"/>
      <c r="BQ9" s="5"/>
      <c r="BR9" s="6"/>
      <c r="BS9" s="5"/>
      <c r="BT9" s="6"/>
      <c r="BU9" s="5"/>
      <c r="BV9" s="6"/>
      <c r="BW9" s="5"/>
      <c r="BX9" s="6"/>
      <c r="BY9" s="5"/>
      <c r="BZ9" s="6"/>
      <c r="CA9" s="5"/>
      <c r="CB9" s="6"/>
      <c r="CC9" s="5"/>
      <c r="CD9" s="6"/>
      <c r="CE9" s="5"/>
      <c r="CF9" s="6"/>
      <c r="CG9" s="5"/>
      <c r="CH9" s="6"/>
      <c r="CI9" s="5"/>
      <c r="CJ9" s="6"/>
      <c r="CK9" s="5"/>
      <c r="CL9" s="6"/>
      <c r="CM9" s="5"/>
      <c r="CN9" s="6"/>
      <c r="CP9" s="5"/>
      <c r="CQ9" s="6"/>
      <c r="CR9" s="5"/>
      <c r="CS9" s="6"/>
      <c r="CT9" s="5"/>
      <c r="CU9" s="6"/>
      <c r="CV9" s="5"/>
      <c r="CW9" s="6"/>
      <c r="CX9" s="5"/>
      <c r="CY9" s="6"/>
      <c r="CZ9" s="5"/>
      <c r="DA9" s="6"/>
      <c r="DB9" s="5"/>
      <c r="DC9" s="6"/>
      <c r="DD9" s="5"/>
      <c r="DE9" s="6"/>
      <c r="DF9" s="5"/>
      <c r="DG9" s="6"/>
      <c r="DH9" s="5"/>
      <c r="DI9" s="6"/>
      <c r="DJ9" s="5"/>
      <c r="DK9" s="6"/>
      <c r="DL9" s="5"/>
      <c r="DM9" s="6"/>
      <c r="DN9" s="5"/>
      <c r="DO9" s="6"/>
      <c r="DP9" s="5"/>
      <c r="DQ9" s="6"/>
      <c r="DR9" s="5"/>
    </row>
    <row r="10" spans="1:122" x14ac:dyDescent="0.25">
      <c r="A10" s="1"/>
      <c r="B10" s="1"/>
      <c r="C10" s="1"/>
      <c r="D10" s="1"/>
      <c r="E10" s="1" t="s">
        <v>19</v>
      </c>
      <c r="F10" s="1"/>
      <c r="G10" s="5"/>
      <c r="H10" s="6"/>
      <c r="I10" s="5"/>
      <c r="J10" s="6"/>
      <c r="K10" s="5"/>
      <c r="L10" s="6"/>
      <c r="M10" s="5"/>
      <c r="N10" s="6"/>
      <c r="O10" s="5"/>
      <c r="P10" s="6"/>
      <c r="Q10" s="5"/>
      <c r="R10" s="6"/>
      <c r="S10" s="5"/>
      <c r="T10" s="6"/>
      <c r="U10" s="5"/>
      <c r="V10" s="6"/>
      <c r="W10" s="5"/>
      <c r="X10" s="6"/>
      <c r="Y10" s="5"/>
      <c r="Z10" s="6"/>
      <c r="AA10" s="5"/>
      <c r="AB10" s="6"/>
      <c r="AC10" s="5"/>
      <c r="AD10" s="6"/>
      <c r="AE10" s="5"/>
      <c r="AF10" s="6"/>
      <c r="AG10" s="5"/>
      <c r="AH10" s="6"/>
      <c r="AI10" s="5"/>
      <c r="AJ10" s="6"/>
      <c r="AK10" s="5"/>
      <c r="AL10" s="6"/>
      <c r="AM10" s="5"/>
      <c r="AN10" s="6"/>
      <c r="AO10" s="5"/>
      <c r="AP10" s="6"/>
      <c r="AQ10" s="5"/>
      <c r="AR10" s="6"/>
      <c r="AS10" s="5"/>
      <c r="AT10" s="6"/>
      <c r="AU10" s="5"/>
      <c r="AV10" s="6"/>
      <c r="AW10" s="5"/>
      <c r="AX10" s="6"/>
      <c r="AY10" s="5"/>
      <c r="AZ10" s="6"/>
      <c r="BA10" s="5"/>
      <c r="BB10" s="6"/>
      <c r="BC10" s="5"/>
      <c r="BD10" s="6"/>
      <c r="BE10" s="5"/>
      <c r="BF10" s="6"/>
      <c r="BG10" s="5"/>
      <c r="BH10" s="6"/>
      <c r="BK10" s="5"/>
      <c r="BL10" s="6"/>
      <c r="BM10" s="5"/>
      <c r="BN10" s="6"/>
      <c r="BO10" s="5"/>
      <c r="BP10" s="6"/>
      <c r="BQ10" s="5"/>
      <c r="BR10" s="6"/>
      <c r="BS10" s="5"/>
      <c r="BT10" s="6"/>
      <c r="BU10" s="5"/>
      <c r="BV10" s="6"/>
      <c r="BW10" s="5"/>
      <c r="BX10" s="6"/>
      <c r="BY10" s="5"/>
      <c r="BZ10" s="6"/>
      <c r="CA10" s="5"/>
      <c r="CB10" s="6"/>
      <c r="CC10" s="5"/>
      <c r="CD10" s="6"/>
      <c r="CE10" s="5"/>
      <c r="CF10" s="6"/>
      <c r="CG10" s="5"/>
      <c r="CH10" s="6"/>
      <c r="CI10" s="5"/>
      <c r="CJ10" s="6"/>
      <c r="CK10" s="5"/>
      <c r="CL10" s="6"/>
      <c r="CM10" s="5"/>
      <c r="CN10" s="6"/>
      <c r="CP10" s="5"/>
      <c r="CQ10" s="6"/>
      <c r="CR10" s="5"/>
      <c r="CS10" s="6"/>
      <c r="CT10" s="5"/>
      <c r="CU10" s="6"/>
      <c r="CV10" s="5"/>
      <c r="CW10" s="6"/>
      <c r="CX10" s="5"/>
      <c r="CY10" s="6"/>
      <c r="CZ10" s="5"/>
      <c r="DA10" s="6"/>
      <c r="DB10" s="5"/>
      <c r="DC10" s="6"/>
      <c r="DD10" s="5"/>
      <c r="DE10" s="6"/>
      <c r="DF10" s="5"/>
      <c r="DG10" s="6"/>
      <c r="DH10" s="5"/>
      <c r="DI10" s="6"/>
      <c r="DJ10" s="5"/>
      <c r="DK10" s="6"/>
      <c r="DL10" s="5"/>
      <c r="DM10" s="6"/>
      <c r="DN10" s="5"/>
      <c r="DO10" s="6"/>
      <c r="DP10" s="5"/>
      <c r="DQ10" s="6"/>
      <c r="DR10" s="5"/>
    </row>
    <row r="11" spans="1:122" x14ac:dyDescent="0.25">
      <c r="A11" s="1"/>
      <c r="B11" s="1"/>
      <c r="C11" s="1"/>
      <c r="D11" s="1"/>
      <c r="E11" s="1"/>
      <c r="F11" s="1" t="s">
        <v>20</v>
      </c>
      <c r="G11" s="5">
        <v>1500</v>
      </c>
      <c r="H11" s="6"/>
      <c r="I11" s="5">
        <v>1700</v>
      </c>
      <c r="J11" s="6"/>
      <c r="K11" s="5">
        <v>3000</v>
      </c>
      <c r="L11" s="6"/>
      <c r="M11" s="5">
        <v>3000</v>
      </c>
      <c r="N11" s="6"/>
      <c r="O11" s="5">
        <v>4000</v>
      </c>
      <c r="P11" s="6"/>
      <c r="Q11" s="5">
        <v>3750</v>
      </c>
      <c r="R11" s="6"/>
      <c r="S11" s="5">
        <v>3000</v>
      </c>
      <c r="T11" s="6"/>
      <c r="U11" s="5">
        <v>2700</v>
      </c>
      <c r="V11" s="6"/>
      <c r="W11" s="5">
        <v>1000</v>
      </c>
      <c r="X11" s="6"/>
      <c r="Y11" s="5">
        <v>600</v>
      </c>
      <c r="Z11" s="6"/>
      <c r="AA11" s="5">
        <v>1000</v>
      </c>
      <c r="AB11" s="6"/>
      <c r="AC11" s="5">
        <v>600</v>
      </c>
      <c r="AD11" s="6"/>
      <c r="AE11" s="5"/>
      <c r="AF11" s="6"/>
      <c r="AG11" s="5">
        <v>0</v>
      </c>
      <c r="AH11" s="6"/>
      <c r="AI11" s="5"/>
      <c r="AJ11" s="6"/>
      <c r="AK11" s="5">
        <v>0</v>
      </c>
      <c r="AL11" s="6"/>
      <c r="AM11" s="5"/>
      <c r="AN11" s="6"/>
      <c r="AO11" s="5">
        <v>0</v>
      </c>
      <c r="AP11" s="6"/>
      <c r="AQ11" s="5"/>
      <c r="AR11" s="6"/>
      <c r="AS11" s="5">
        <v>0</v>
      </c>
      <c r="AT11" s="6"/>
      <c r="AU11" s="5"/>
      <c r="AV11" s="6"/>
      <c r="AW11" s="5">
        <v>0</v>
      </c>
      <c r="AX11" s="6"/>
      <c r="AY11" s="5">
        <v>500</v>
      </c>
      <c r="AZ11" s="6"/>
      <c r="BA11" s="5">
        <v>0</v>
      </c>
      <c r="BB11" s="6"/>
      <c r="BC11" s="5">
        <f>ROUND(G11+K11+O11+S11+W11+AA11+AE11+AI11+AM11+AQ11+AU11+AY11,5)</f>
        <v>14000</v>
      </c>
      <c r="BD11" s="6"/>
      <c r="BE11" s="5">
        <f>ROUND(I11+M11+Q11+U11+Y11+AC11+AG11+AK11+AO11+AS11+AW11+BA11,5)</f>
        <v>12350</v>
      </c>
      <c r="BF11" s="6"/>
      <c r="BG11" s="5">
        <f>ROUND((BC11-BE11),5)</f>
        <v>1650</v>
      </c>
      <c r="BH11" s="6"/>
      <c r="BK11" s="5">
        <v>1500</v>
      </c>
      <c r="BL11" s="6"/>
      <c r="BM11" s="5">
        <v>3000</v>
      </c>
      <c r="BN11" s="6"/>
      <c r="BO11" s="5">
        <v>4000</v>
      </c>
      <c r="BP11" s="6"/>
      <c r="BQ11" s="5">
        <v>3000</v>
      </c>
      <c r="BR11" s="6"/>
      <c r="BS11" s="5">
        <v>1000</v>
      </c>
      <c r="BT11" s="6"/>
      <c r="BU11" s="5">
        <v>1000</v>
      </c>
      <c r="BV11" s="6"/>
      <c r="BW11" s="5"/>
      <c r="BX11" s="6"/>
      <c r="BY11" s="5"/>
      <c r="BZ11" s="6"/>
      <c r="CA11" s="5"/>
      <c r="CB11" s="6"/>
      <c r="CC11" s="5"/>
      <c r="CD11" s="6"/>
      <c r="CE11" s="5"/>
      <c r="CF11" s="6"/>
      <c r="CG11" s="5">
        <v>500</v>
      </c>
      <c r="CH11" s="6"/>
      <c r="CI11" s="5">
        <f>ROUND(BK11+BM11+BO11+BQ11+BS11+BU11+BW11+BY11+CA11+CC11+CE11+CG11,5)</f>
        <v>14000</v>
      </c>
      <c r="CJ11" s="6"/>
      <c r="CK11" s="5">
        <f t="shared" ref="CK11:CK15" si="1">BC11</f>
        <v>14000</v>
      </c>
      <c r="CL11" s="6"/>
      <c r="CM11" s="5">
        <f>ROUND((CI11-CK11),5)</f>
        <v>0</v>
      </c>
      <c r="CN11" s="6"/>
      <c r="CP11" s="5">
        <v>1500</v>
      </c>
      <c r="CQ11" s="6"/>
      <c r="CR11" s="5">
        <v>3000</v>
      </c>
      <c r="CS11" s="6"/>
      <c r="CT11" s="5">
        <v>4000</v>
      </c>
      <c r="CU11" s="6"/>
      <c r="CV11" s="5">
        <v>3000</v>
      </c>
      <c r="CW11" s="6"/>
      <c r="CX11" s="5">
        <v>1000</v>
      </c>
      <c r="CY11" s="6"/>
      <c r="CZ11" s="5">
        <v>1000</v>
      </c>
      <c r="DA11" s="6"/>
      <c r="DB11" s="5"/>
      <c r="DC11" s="6"/>
      <c r="DD11" s="5"/>
      <c r="DE11" s="6"/>
      <c r="DF11" s="5"/>
      <c r="DG11" s="6"/>
      <c r="DH11" s="5"/>
      <c r="DI11" s="6"/>
      <c r="DJ11" s="5"/>
      <c r="DK11" s="6"/>
      <c r="DL11" s="5">
        <v>500</v>
      </c>
      <c r="DM11" s="6"/>
      <c r="DN11" s="5">
        <f>ROUND(CP11+CR11+CT11+CV11+CX11+CZ11+DB11+DD11+DF11+DH11+DJ11+DL11,5)</f>
        <v>14000</v>
      </c>
      <c r="DO11" s="6"/>
      <c r="DP11" s="5">
        <f t="shared" ref="DP11:DP15" si="2">CI11</f>
        <v>14000</v>
      </c>
      <c r="DQ11" s="6"/>
      <c r="DR11" s="5">
        <f>ROUND((DN11-DP11),5)</f>
        <v>0</v>
      </c>
    </row>
    <row r="12" spans="1:122" ht="15.75" thickBot="1" x14ac:dyDescent="0.3">
      <c r="A12" s="1"/>
      <c r="B12" s="1"/>
      <c r="C12" s="1"/>
      <c r="D12" s="1"/>
      <c r="E12" s="1"/>
      <c r="F12" s="1" t="s">
        <v>21</v>
      </c>
      <c r="G12" s="8">
        <v>1000</v>
      </c>
      <c r="H12" s="6"/>
      <c r="I12" s="8">
        <v>2400</v>
      </c>
      <c r="J12" s="6"/>
      <c r="K12" s="8">
        <v>2000</v>
      </c>
      <c r="L12" s="6"/>
      <c r="M12" s="8">
        <v>4400</v>
      </c>
      <c r="N12" s="6"/>
      <c r="O12" s="8">
        <v>1000</v>
      </c>
      <c r="P12" s="6"/>
      <c r="Q12" s="8">
        <v>0</v>
      </c>
      <c r="R12" s="6"/>
      <c r="S12" s="8">
        <v>2000</v>
      </c>
      <c r="T12" s="6"/>
      <c r="U12" s="8">
        <v>500</v>
      </c>
      <c r="V12" s="6"/>
      <c r="W12" s="8">
        <v>2500</v>
      </c>
      <c r="X12" s="6"/>
      <c r="Y12" s="8">
        <v>2400</v>
      </c>
      <c r="Z12" s="6"/>
      <c r="AA12" s="8">
        <v>1000</v>
      </c>
      <c r="AB12" s="6"/>
      <c r="AC12" s="8">
        <v>1000</v>
      </c>
      <c r="AD12" s="6"/>
      <c r="AE12" s="8">
        <v>4000</v>
      </c>
      <c r="AF12" s="6"/>
      <c r="AG12" s="8">
        <v>4000</v>
      </c>
      <c r="AH12" s="6"/>
      <c r="AI12" s="8">
        <v>500</v>
      </c>
      <c r="AJ12" s="6"/>
      <c r="AK12" s="8">
        <v>500</v>
      </c>
      <c r="AL12" s="6"/>
      <c r="AM12" s="8">
        <v>3000</v>
      </c>
      <c r="AN12" s="6"/>
      <c r="AO12" s="8">
        <v>0</v>
      </c>
      <c r="AP12" s="6"/>
      <c r="AQ12" s="8"/>
      <c r="AR12" s="6"/>
      <c r="AS12" s="8">
        <v>0</v>
      </c>
      <c r="AT12" s="6"/>
      <c r="AU12" s="8"/>
      <c r="AV12" s="6"/>
      <c r="AW12" s="8">
        <v>0</v>
      </c>
      <c r="AX12" s="6"/>
      <c r="AY12" s="8"/>
      <c r="AZ12" s="6"/>
      <c r="BA12" s="8">
        <v>0</v>
      </c>
      <c r="BB12" s="6"/>
      <c r="BC12" s="8">
        <f>ROUND(G12+K12+O12+S12+W12+AA12+AE12+AI12+AM12+AQ12+AU12+AY12,5)</f>
        <v>17000</v>
      </c>
      <c r="BD12" s="6"/>
      <c r="BE12" s="8">
        <f>ROUND(I12+M12+Q12+U12+Y12+AC12+AG12+AK12+AO12+AS12+AW12+BA12,5)</f>
        <v>15200</v>
      </c>
      <c r="BF12" s="6"/>
      <c r="BG12" s="8">
        <f>ROUND((BC12-BE12),5)</f>
        <v>1800</v>
      </c>
      <c r="BH12" s="6"/>
      <c r="BI12" t="s">
        <v>198</v>
      </c>
      <c r="BK12" s="8">
        <v>1000</v>
      </c>
      <c r="BL12" s="6"/>
      <c r="BM12" s="8">
        <v>2000</v>
      </c>
      <c r="BN12" s="6"/>
      <c r="BO12" s="8">
        <v>1000</v>
      </c>
      <c r="BP12" s="6"/>
      <c r="BQ12" s="8">
        <v>2000</v>
      </c>
      <c r="BR12" s="6"/>
      <c r="BS12" s="8">
        <v>2500</v>
      </c>
      <c r="BT12" s="6"/>
      <c r="BU12" s="8">
        <v>1000</v>
      </c>
      <c r="BV12" s="6"/>
      <c r="BW12" s="8">
        <v>4000</v>
      </c>
      <c r="BX12" s="6"/>
      <c r="BY12" s="8">
        <v>500</v>
      </c>
      <c r="BZ12" s="6"/>
      <c r="CA12" s="8">
        <v>3000</v>
      </c>
      <c r="CB12" s="6"/>
      <c r="CC12" s="8"/>
      <c r="CD12" s="6"/>
      <c r="CE12" s="8"/>
      <c r="CF12" s="6"/>
      <c r="CG12" s="8"/>
      <c r="CH12" s="6"/>
      <c r="CI12" s="8">
        <f>ROUND(BK12+BM12+BO12+BQ12+BS12+BU12+BW12+BY12+CA12+CC12+CE12+CG12,5)</f>
        <v>17000</v>
      </c>
      <c r="CJ12" s="6"/>
      <c r="CK12" s="8">
        <f t="shared" si="1"/>
        <v>17000</v>
      </c>
      <c r="CL12" s="6"/>
      <c r="CM12" s="8">
        <f>ROUND((CI12-CK12),5)</f>
        <v>0</v>
      </c>
      <c r="CN12" s="6"/>
      <c r="CP12" s="8">
        <v>1000</v>
      </c>
      <c r="CQ12" s="6"/>
      <c r="CR12" s="8">
        <v>2000</v>
      </c>
      <c r="CS12" s="6"/>
      <c r="CT12" s="8">
        <v>1000</v>
      </c>
      <c r="CU12" s="6"/>
      <c r="CV12" s="8">
        <v>2000</v>
      </c>
      <c r="CW12" s="6"/>
      <c r="CX12" s="8">
        <v>2500</v>
      </c>
      <c r="CY12" s="6"/>
      <c r="CZ12" s="8">
        <v>1000</v>
      </c>
      <c r="DA12" s="6"/>
      <c r="DB12" s="8">
        <v>4000</v>
      </c>
      <c r="DC12" s="6"/>
      <c r="DD12" s="8">
        <v>500</v>
      </c>
      <c r="DE12" s="6"/>
      <c r="DF12" s="8">
        <v>3000</v>
      </c>
      <c r="DG12" s="6"/>
      <c r="DH12" s="8"/>
      <c r="DI12" s="6"/>
      <c r="DJ12" s="8"/>
      <c r="DK12" s="6"/>
      <c r="DL12" s="8"/>
      <c r="DM12" s="6"/>
      <c r="DN12" s="8">
        <f>ROUND(CP12+CR12+CT12+CV12+CX12+CZ12+DB12+DD12+DF12+DH12+DJ12+DL12,5)</f>
        <v>17000</v>
      </c>
      <c r="DO12" s="6"/>
      <c r="DP12" s="8">
        <f t="shared" si="2"/>
        <v>17000</v>
      </c>
      <c r="DQ12" s="6"/>
      <c r="DR12" s="8">
        <f>ROUND((DN12-DP12),5)</f>
        <v>0</v>
      </c>
    </row>
    <row r="13" spans="1:122" ht="15.75" thickBot="1" x14ac:dyDescent="0.3">
      <c r="A13" s="1"/>
      <c r="B13" s="1"/>
      <c r="C13" s="1"/>
      <c r="D13" s="1"/>
      <c r="E13" s="1" t="s">
        <v>22</v>
      </c>
      <c r="F13" s="1"/>
      <c r="G13" s="9">
        <f>ROUND(SUM(G10:G12),5)</f>
        <v>2500</v>
      </c>
      <c r="H13" s="6"/>
      <c r="I13" s="9">
        <f>ROUND(SUM(I10:I12),5)</f>
        <v>4100</v>
      </c>
      <c r="J13" s="6"/>
      <c r="K13" s="9">
        <f>ROUND(SUM(K10:K12),5)</f>
        <v>5000</v>
      </c>
      <c r="L13" s="6"/>
      <c r="M13" s="9">
        <f>ROUND(SUM(M10:M12),5)</f>
        <v>7400</v>
      </c>
      <c r="N13" s="6"/>
      <c r="O13" s="9">
        <f>ROUND(SUM(O10:O12),5)</f>
        <v>5000</v>
      </c>
      <c r="P13" s="6"/>
      <c r="Q13" s="9">
        <f>ROUND(SUM(Q10:Q12),5)</f>
        <v>3750</v>
      </c>
      <c r="R13" s="6"/>
      <c r="S13" s="9">
        <f>ROUND(SUM(S10:S12),5)</f>
        <v>5000</v>
      </c>
      <c r="T13" s="6"/>
      <c r="U13" s="9">
        <f>ROUND(SUM(U10:U12),5)</f>
        <v>3200</v>
      </c>
      <c r="V13" s="6"/>
      <c r="W13" s="9">
        <f>ROUND(SUM(W10:W12),5)</f>
        <v>3500</v>
      </c>
      <c r="X13" s="6"/>
      <c r="Y13" s="9">
        <f>ROUND(SUM(Y10:Y12),5)</f>
        <v>3000</v>
      </c>
      <c r="Z13" s="6"/>
      <c r="AA13" s="9">
        <f>ROUND(SUM(AA10:AA12),5)</f>
        <v>2000</v>
      </c>
      <c r="AB13" s="6"/>
      <c r="AC13" s="9">
        <f>ROUND(SUM(AC10:AC12),5)</f>
        <v>1600</v>
      </c>
      <c r="AD13" s="6"/>
      <c r="AE13" s="9">
        <f>ROUND(SUM(AE10:AE12),5)</f>
        <v>4000</v>
      </c>
      <c r="AF13" s="6"/>
      <c r="AG13" s="9">
        <f>ROUND(SUM(AG10:AG12),5)</f>
        <v>4000</v>
      </c>
      <c r="AH13" s="6"/>
      <c r="AI13" s="9">
        <f>ROUND(SUM(AI10:AI12),5)</f>
        <v>500</v>
      </c>
      <c r="AJ13" s="6"/>
      <c r="AK13" s="9">
        <f>ROUND(SUM(AK10:AK12),5)</f>
        <v>500</v>
      </c>
      <c r="AL13" s="6"/>
      <c r="AM13" s="9">
        <f>ROUND(SUM(AM10:AM12),5)</f>
        <v>3000</v>
      </c>
      <c r="AN13" s="6"/>
      <c r="AO13" s="9">
        <f>ROUND(SUM(AO10:AO12),5)</f>
        <v>0</v>
      </c>
      <c r="AP13" s="6"/>
      <c r="AQ13" s="9">
        <f>ROUND(SUM(AQ10:AQ12),5)</f>
        <v>0</v>
      </c>
      <c r="AR13" s="6"/>
      <c r="AS13" s="9">
        <f>ROUND(SUM(AS10:AS12),5)</f>
        <v>0</v>
      </c>
      <c r="AT13" s="6"/>
      <c r="AU13" s="9">
        <f>ROUND(SUM(AU10:AU12),5)</f>
        <v>0</v>
      </c>
      <c r="AV13" s="6"/>
      <c r="AW13" s="9">
        <f>ROUND(SUM(AW10:AW12),5)</f>
        <v>0</v>
      </c>
      <c r="AX13" s="6"/>
      <c r="AY13" s="9">
        <f>ROUND(SUM(AY10:AY12),5)</f>
        <v>500</v>
      </c>
      <c r="AZ13" s="6"/>
      <c r="BA13" s="9">
        <f>ROUND(SUM(BA10:BA12),5)</f>
        <v>0</v>
      </c>
      <c r="BB13" s="6"/>
      <c r="BC13" s="9">
        <f>ROUND(G13+K13+O13+S13+W13+AA13+AE13+AI13+AM13+AQ13+AU13+AY13,5)</f>
        <v>31000</v>
      </c>
      <c r="BD13" s="6"/>
      <c r="BE13" s="9">
        <f>ROUND(I13+M13+Q13+U13+Y13+AC13+AG13+AK13+AO13+AS13+AW13+BA13,5)</f>
        <v>27550</v>
      </c>
      <c r="BF13" s="6"/>
      <c r="BG13" s="9">
        <f>ROUND((BC13-BE13),5)</f>
        <v>3450</v>
      </c>
      <c r="BH13" s="6"/>
      <c r="BK13" s="9">
        <f>ROUND(SUM(BK10:BK12),5)</f>
        <v>2500</v>
      </c>
      <c r="BL13" s="6"/>
      <c r="BM13" s="9">
        <f>ROUND(SUM(BM10:BM12),5)</f>
        <v>5000</v>
      </c>
      <c r="BN13" s="6"/>
      <c r="BO13" s="9">
        <f>ROUND(SUM(BO10:BO12),5)</f>
        <v>5000</v>
      </c>
      <c r="BP13" s="6"/>
      <c r="BQ13" s="9">
        <f>ROUND(SUM(BQ10:BQ12),5)</f>
        <v>5000</v>
      </c>
      <c r="BR13" s="6"/>
      <c r="BS13" s="9">
        <f>ROUND(SUM(BS10:BS12),5)</f>
        <v>3500</v>
      </c>
      <c r="BT13" s="6"/>
      <c r="BU13" s="9">
        <f>ROUND(SUM(BU10:BU12),5)</f>
        <v>2000</v>
      </c>
      <c r="BV13" s="6"/>
      <c r="BW13" s="9">
        <f>ROUND(SUM(BW10:BW12),5)</f>
        <v>4000</v>
      </c>
      <c r="BX13" s="6"/>
      <c r="BY13" s="9">
        <f>ROUND(SUM(BY10:BY12),5)</f>
        <v>500</v>
      </c>
      <c r="BZ13" s="6"/>
      <c r="CA13" s="9">
        <f>ROUND(SUM(CA10:CA12),5)</f>
        <v>3000</v>
      </c>
      <c r="CB13" s="6"/>
      <c r="CC13" s="9">
        <f>ROUND(SUM(CC10:CC12),5)</f>
        <v>0</v>
      </c>
      <c r="CD13" s="6"/>
      <c r="CE13" s="9">
        <f>ROUND(SUM(CE10:CE12),5)</f>
        <v>0</v>
      </c>
      <c r="CF13" s="6"/>
      <c r="CG13" s="9">
        <f>ROUND(SUM(CG10:CG12),5)</f>
        <v>500</v>
      </c>
      <c r="CH13" s="6"/>
      <c r="CI13" s="9">
        <f>ROUND(BK13+BM13+BO13+BQ13+BS13+BU13+BW13+BY13+CA13+CC13+CE13+CG13,5)</f>
        <v>31000</v>
      </c>
      <c r="CJ13" s="6"/>
      <c r="CK13" s="9">
        <f t="shared" si="1"/>
        <v>31000</v>
      </c>
      <c r="CL13" s="6"/>
      <c r="CM13" s="9">
        <f>ROUND((CI13-CK13),5)</f>
        <v>0</v>
      </c>
      <c r="CN13" s="6"/>
      <c r="CP13" s="9">
        <f>ROUND(SUM(CP10:CP12),5)</f>
        <v>2500</v>
      </c>
      <c r="CQ13" s="6"/>
      <c r="CR13" s="9">
        <f>ROUND(SUM(CR10:CR12),5)</f>
        <v>5000</v>
      </c>
      <c r="CS13" s="6"/>
      <c r="CT13" s="9">
        <f>ROUND(SUM(CT10:CT12),5)</f>
        <v>5000</v>
      </c>
      <c r="CU13" s="6"/>
      <c r="CV13" s="9">
        <f>ROUND(SUM(CV10:CV12),5)</f>
        <v>5000</v>
      </c>
      <c r="CW13" s="6"/>
      <c r="CX13" s="9">
        <f>ROUND(SUM(CX10:CX12),5)</f>
        <v>3500</v>
      </c>
      <c r="CY13" s="6"/>
      <c r="CZ13" s="9">
        <f>ROUND(SUM(CZ10:CZ12),5)</f>
        <v>2000</v>
      </c>
      <c r="DA13" s="6"/>
      <c r="DB13" s="9">
        <f>ROUND(SUM(DB10:DB12),5)</f>
        <v>4000</v>
      </c>
      <c r="DC13" s="6"/>
      <c r="DD13" s="9">
        <f>ROUND(SUM(DD10:DD12),5)</f>
        <v>500</v>
      </c>
      <c r="DE13" s="6"/>
      <c r="DF13" s="9">
        <f>ROUND(SUM(DF10:DF12),5)</f>
        <v>3000</v>
      </c>
      <c r="DG13" s="6"/>
      <c r="DH13" s="9">
        <f>ROUND(SUM(DH10:DH12),5)</f>
        <v>0</v>
      </c>
      <c r="DI13" s="6"/>
      <c r="DJ13" s="9">
        <f>ROUND(SUM(DJ10:DJ12),5)</f>
        <v>0</v>
      </c>
      <c r="DK13" s="6"/>
      <c r="DL13" s="9">
        <f>ROUND(SUM(DL10:DL12),5)</f>
        <v>500</v>
      </c>
      <c r="DM13" s="6"/>
      <c r="DN13" s="9">
        <f>ROUND(CP13+CR13+CT13+CV13+CX13+CZ13+DB13+DD13+DF13+DH13+DJ13+DL13,5)</f>
        <v>31000</v>
      </c>
      <c r="DO13" s="6"/>
      <c r="DP13" s="9">
        <f t="shared" si="2"/>
        <v>31000</v>
      </c>
      <c r="DQ13" s="6"/>
      <c r="DR13" s="9">
        <f>ROUND((DN13-DP13),5)</f>
        <v>0</v>
      </c>
    </row>
    <row r="14" spans="1:122" x14ac:dyDescent="0.25">
      <c r="A14" s="1"/>
      <c r="B14" s="1"/>
      <c r="C14" s="1"/>
      <c r="D14" s="1" t="s">
        <v>23</v>
      </c>
      <c r="E14" s="1"/>
      <c r="F14" s="1"/>
      <c r="G14" s="5">
        <f>ROUND(G9+G13,5)</f>
        <v>2500</v>
      </c>
      <c r="H14" s="6"/>
      <c r="I14" s="5">
        <f>ROUND(I9+I13,5)</f>
        <v>4100</v>
      </c>
      <c r="J14" s="6"/>
      <c r="K14" s="5">
        <f>ROUND(K9+K13,5)</f>
        <v>5000</v>
      </c>
      <c r="L14" s="6"/>
      <c r="M14" s="5">
        <f>ROUND(M9+M13,5)</f>
        <v>7400</v>
      </c>
      <c r="N14" s="6"/>
      <c r="O14" s="5">
        <f>ROUND(O9+O13,5)</f>
        <v>5000</v>
      </c>
      <c r="P14" s="6"/>
      <c r="Q14" s="5">
        <f>ROUND(Q9+Q13,5)</f>
        <v>3750</v>
      </c>
      <c r="R14" s="6"/>
      <c r="S14" s="5">
        <f>ROUND(S9+S13,5)</f>
        <v>5000</v>
      </c>
      <c r="T14" s="6"/>
      <c r="U14" s="5">
        <f>ROUND(U9+U13,5)</f>
        <v>3200</v>
      </c>
      <c r="V14" s="6"/>
      <c r="W14" s="5">
        <f>ROUND(W9+W13,5)</f>
        <v>3500</v>
      </c>
      <c r="X14" s="6"/>
      <c r="Y14" s="5">
        <f>ROUND(Y9+Y13,5)</f>
        <v>3000</v>
      </c>
      <c r="Z14" s="6"/>
      <c r="AA14" s="5">
        <f>ROUND(AA9+AA13,5)</f>
        <v>2000</v>
      </c>
      <c r="AB14" s="6"/>
      <c r="AC14" s="5">
        <f>ROUND(AC9+AC13,5)</f>
        <v>1600</v>
      </c>
      <c r="AD14" s="6"/>
      <c r="AE14" s="5">
        <f>ROUND(AE9+AE13,5)</f>
        <v>4000</v>
      </c>
      <c r="AF14" s="6"/>
      <c r="AG14" s="5">
        <f>ROUND(AG9+AG13,5)</f>
        <v>4000</v>
      </c>
      <c r="AH14" s="6"/>
      <c r="AI14" s="5">
        <f>ROUND(AI9+AI13,5)</f>
        <v>500</v>
      </c>
      <c r="AJ14" s="6"/>
      <c r="AK14" s="5">
        <f>ROUND(AK9+AK13,5)</f>
        <v>500</v>
      </c>
      <c r="AL14" s="6"/>
      <c r="AM14" s="5">
        <f>ROUND(AM9+AM13,5)</f>
        <v>3000</v>
      </c>
      <c r="AN14" s="6"/>
      <c r="AO14" s="5">
        <f>ROUND(AO9+AO13,5)</f>
        <v>0</v>
      </c>
      <c r="AP14" s="6"/>
      <c r="AQ14" s="5">
        <f>ROUND(AQ9+AQ13,5)</f>
        <v>0</v>
      </c>
      <c r="AR14" s="6"/>
      <c r="AS14" s="5">
        <f>ROUND(AS9+AS13,5)</f>
        <v>0</v>
      </c>
      <c r="AT14" s="6"/>
      <c r="AU14" s="5">
        <f>ROUND(AU9+AU13,5)</f>
        <v>0</v>
      </c>
      <c r="AV14" s="6"/>
      <c r="AW14" s="5">
        <f>ROUND(AW9+AW13,5)</f>
        <v>0</v>
      </c>
      <c r="AX14" s="6"/>
      <c r="AY14" s="5">
        <f>ROUND(AY9+AY13,5)</f>
        <v>500</v>
      </c>
      <c r="AZ14" s="6"/>
      <c r="BA14" s="5">
        <f>ROUND(BA9+BA13,5)</f>
        <v>0</v>
      </c>
      <c r="BB14" s="6"/>
      <c r="BC14" s="5">
        <f>ROUND(G14+K14+O14+S14+W14+AA14+AE14+AI14+AM14+AQ14+AU14+AY14,5)</f>
        <v>31000</v>
      </c>
      <c r="BD14" s="6"/>
      <c r="BE14" s="5">
        <f>ROUND(I14+M14+Q14+U14+Y14+AC14+AG14+AK14+AO14+AS14+AW14+BA14,5)</f>
        <v>27550</v>
      </c>
      <c r="BF14" s="6"/>
      <c r="BG14" s="5">
        <f>ROUND((BC14-BE14),5)</f>
        <v>3450</v>
      </c>
      <c r="BH14" s="6"/>
      <c r="BK14" s="5">
        <f>ROUND(BK9+BK13,5)</f>
        <v>2500</v>
      </c>
      <c r="BL14" s="6"/>
      <c r="BM14" s="5">
        <f>ROUND(BM9+BM13,5)</f>
        <v>5000</v>
      </c>
      <c r="BN14" s="6"/>
      <c r="BO14" s="5">
        <f>ROUND(BO9+BO13,5)</f>
        <v>5000</v>
      </c>
      <c r="BP14" s="6"/>
      <c r="BQ14" s="5">
        <f>ROUND(BQ9+BQ13,5)</f>
        <v>5000</v>
      </c>
      <c r="BR14" s="6"/>
      <c r="BS14" s="5">
        <f>ROUND(BS9+BS13,5)</f>
        <v>3500</v>
      </c>
      <c r="BT14" s="6"/>
      <c r="BU14" s="5">
        <f>ROUND(BU9+BU13,5)</f>
        <v>2000</v>
      </c>
      <c r="BV14" s="6"/>
      <c r="BW14" s="5">
        <f>ROUND(BW9+BW13,5)</f>
        <v>4000</v>
      </c>
      <c r="BX14" s="6"/>
      <c r="BY14" s="5">
        <f>ROUND(BY9+BY13,5)</f>
        <v>500</v>
      </c>
      <c r="BZ14" s="6"/>
      <c r="CA14" s="5">
        <f>ROUND(CA9+CA13,5)</f>
        <v>3000</v>
      </c>
      <c r="CB14" s="6"/>
      <c r="CC14" s="5">
        <f>ROUND(CC9+CC13,5)</f>
        <v>0</v>
      </c>
      <c r="CD14" s="6"/>
      <c r="CE14" s="5">
        <f>ROUND(CE9+CE13,5)</f>
        <v>0</v>
      </c>
      <c r="CF14" s="6"/>
      <c r="CG14" s="5">
        <f>ROUND(CG9+CG13,5)</f>
        <v>500</v>
      </c>
      <c r="CH14" s="6"/>
      <c r="CI14" s="5">
        <f>ROUND(BK14+BM14+BO14+BQ14+BS14+BU14+BW14+BY14+CA14+CC14+CE14+CG14,5)</f>
        <v>31000</v>
      </c>
      <c r="CJ14" s="6"/>
      <c r="CK14" s="5">
        <f t="shared" si="1"/>
        <v>31000</v>
      </c>
      <c r="CL14" s="6"/>
      <c r="CM14" s="5">
        <f>ROUND((CI14-CK14),5)</f>
        <v>0</v>
      </c>
      <c r="CN14" s="6"/>
      <c r="CP14" s="5">
        <f>ROUND(CP9+CP13,5)</f>
        <v>2500</v>
      </c>
      <c r="CQ14" s="6"/>
      <c r="CR14" s="5">
        <f>ROUND(CR9+CR13,5)</f>
        <v>5000</v>
      </c>
      <c r="CS14" s="6"/>
      <c r="CT14" s="5">
        <f>ROUND(CT9+CT13,5)</f>
        <v>5000</v>
      </c>
      <c r="CU14" s="6"/>
      <c r="CV14" s="5">
        <f>ROUND(CV9+CV13,5)</f>
        <v>5000</v>
      </c>
      <c r="CW14" s="6"/>
      <c r="CX14" s="5">
        <f>ROUND(CX9+CX13,5)</f>
        <v>3500</v>
      </c>
      <c r="CY14" s="6"/>
      <c r="CZ14" s="5">
        <f>ROUND(CZ9+CZ13,5)</f>
        <v>2000</v>
      </c>
      <c r="DA14" s="6"/>
      <c r="DB14" s="5">
        <f>ROUND(DB9+DB13,5)</f>
        <v>4000</v>
      </c>
      <c r="DC14" s="6"/>
      <c r="DD14" s="5">
        <f>ROUND(DD9+DD13,5)</f>
        <v>500</v>
      </c>
      <c r="DE14" s="6"/>
      <c r="DF14" s="5">
        <f>ROUND(DF9+DF13,5)</f>
        <v>3000</v>
      </c>
      <c r="DG14" s="6"/>
      <c r="DH14" s="5">
        <f>ROUND(DH9+DH13,5)</f>
        <v>0</v>
      </c>
      <c r="DI14" s="6"/>
      <c r="DJ14" s="5">
        <f>ROUND(DJ9+DJ13,5)</f>
        <v>0</v>
      </c>
      <c r="DK14" s="6"/>
      <c r="DL14" s="5">
        <f>ROUND(DL9+DL13,5)</f>
        <v>500</v>
      </c>
      <c r="DM14" s="6"/>
      <c r="DN14" s="5">
        <f>ROUND(CP14+CR14+CT14+CV14+CX14+CZ14+DB14+DD14+DF14+DH14+DJ14+DL14,5)</f>
        <v>31000</v>
      </c>
      <c r="DO14" s="6"/>
      <c r="DP14" s="5">
        <f t="shared" si="2"/>
        <v>31000</v>
      </c>
      <c r="DQ14" s="6"/>
      <c r="DR14" s="5">
        <f>ROUND((DN14-DP14),5)</f>
        <v>0</v>
      </c>
    </row>
    <row r="15" spans="1:122" x14ac:dyDescent="0.25">
      <c r="A15" s="1"/>
      <c r="B15" s="1"/>
      <c r="C15" s="1"/>
      <c r="D15" s="1" t="s">
        <v>24</v>
      </c>
      <c r="E15" s="1"/>
      <c r="F15" s="1"/>
      <c r="G15" s="5">
        <v>550</v>
      </c>
      <c r="H15" s="6"/>
      <c r="I15" s="5">
        <v>539.24</v>
      </c>
      <c r="J15" s="6"/>
      <c r="K15" s="5">
        <v>100</v>
      </c>
      <c r="L15" s="6"/>
      <c r="M15" s="5">
        <v>90.99</v>
      </c>
      <c r="N15" s="6"/>
      <c r="O15" s="5">
        <v>400</v>
      </c>
      <c r="P15" s="6"/>
      <c r="Q15" s="5">
        <v>377.18</v>
      </c>
      <c r="R15" s="6"/>
      <c r="S15" s="5">
        <v>500</v>
      </c>
      <c r="T15" s="6"/>
      <c r="U15" s="5">
        <v>504.15</v>
      </c>
      <c r="V15" s="6"/>
      <c r="W15" s="5">
        <v>100</v>
      </c>
      <c r="X15" s="6"/>
      <c r="Y15" s="5">
        <v>109.25</v>
      </c>
      <c r="Z15" s="6"/>
      <c r="AA15" s="5">
        <v>1400</v>
      </c>
      <c r="AB15" s="6"/>
      <c r="AC15" s="5">
        <v>1377.32</v>
      </c>
      <c r="AD15" s="6"/>
      <c r="AE15" s="5">
        <v>500</v>
      </c>
      <c r="AF15" s="6"/>
      <c r="AG15" s="5">
        <v>517.03</v>
      </c>
      <c r="AH15" s="6"/>
      <c r="AI15" s="5">
        <v>100</v>
      </c>
      <c r="AJ15" s="6"/>
      <c r="AK15" s="5">
        <v>84.93</v>
      </c>
      <c r="AL15" s="6"/>
      <c r="AM15" s="5">
        <v>470</v>
      </c>
      <c r="AN15" s="6"/>
      <c r="AO15" s="5">
        <v>469.84</v>
      </c>
      <c r="AP15" s="6"/>
      <c r="AQ15" s="5">
        <v>550</v>
      </c>
      <c r="AR15" s="6"/>
      <c r="AS15" s="5">
        <v>523.16999999999996</v>
      </c>
      <c r="AT15" s="6"/>
      <c r="AU15" s="5">
        <v>100</v>
      </c>
      <c r="AV15" s="6"/>
      <c r="AW15" s="5">
        <v>83.93</v>
      </c>
      <c r="AX15" s="6"/>
      <c r="AY15" s="5">
        <v>1400</v>
      </c>
      <c r="AZ15" s="6"/>
      <c r="BA15" s="5">
        <v>1466.18</v>
      </c>
      <c r="BB15" s="6"/>
      <c r="BC15" s="5">
        <f>ROUND(G15+K15+O15+S15+W15+AA15+AE15+AI15+AM15+AQ15+AU15+AY15,5)</f>
        <v>6170</v>
      </c>
      <c r="BD15" s="6"/>
      <c r="BE15" s="5">
        <f>ROUND(I15+M15+Q15+U15+Y15+AC15+AG15+AK15+AO15+AS15+AW15+BA15,5)</f>
        <v>6143.21</v>
      </c>
      <c r="BF15" s="6"/>
      <c r="BG15" s="5">
        <f>ROUND((BC15-BE15),5)</f>
        <v>26.79</v>
      </c>
      <c r="BH15" s="6"/>
      <c r="BK15" s="5">
        <v>550</v>
      </c>
      <c r="BL15" s="6"/>
      <c r="BM15" s="5">
        <v>100</v>
      </c>
      <c r="BN15" s="6"/>
      <c r="BO15" s="5">
        <v>400</v>
      </c>
      <c r="BP15" s="6"/>
      <c r="BQ15" s="5">
        <v>500</v>
      </c>
      <c r="BR15" s="6"/>
      <c r="BS15" s="5">
        <v>100</v>
      </c>
      <c r="BT15" s="6"/>
      <c r="BU15" s="5">
        <v>1400</v>
      </c>
      <c r="BV15" s="6"/>
      <c r="BW15" s="5">
        <v>500</v>
      </c>
      <c r="BX15" s="6"/>
      <c r="BY15" s="5">
        <v>100</v>
      </c>
      <c r="BZ15" s="6"/>
      <c r="CA15" s="5">
        <v>470</v>
      </c>
      <c r="CB15" s="6"/>
      <c r="CC15" s="5">
        <v>550</v>
      </c>
      <c r="CD15" s="6"/>
      <c r="CE15" s="5">
        <v>100</v>
      </c>
      <c r="CF15" s="6"/>
      <c r="CG15" s="5">
        <v>1400</v>
      </c>
      <c r="CH15" s="6"/>
      <c r="CI15" s="5">
        <f>ROUND(BK15+BM15+BO15+BQ15+BS15+BU15+BW15+BY15+CA15+CC15+CE15+CG15,5)</f>
        <v>6170</v>
      </c>
      <c r="CJ15" s="6"/>
      <c r="CK15" s="5">
        <f t="shared" si="1"/>
        <v>6170</v>
      </c>
      <c r="CL15" s="6"/>
      <c r="CM15" s="5">
        <f>ROUND((CI15-CK15),5)</f>
        <v>0</v>
      </c>
      <c r="CN15" s="6"/>
      <c r="CP15" s="5">
        <v>550</v>
      </c>
      <c r="CQ15" s="6"/>
      <c r="CR15" s="5">
        <v>100</v>
      </c>
      <c r="CS15" s="6"/>
      <c r="CT15" s="5">
        <v>400</v>
      </c>
      <c r="CU15" s="6"/>
      <c r="CV15" s="5">
        <v>500</v>
      </c>
      <c r="CW15" s="6"/>
      <c r="CX15" s="5">
        <v>100</v>
      </c>
      <c r="CY15" s="6"/>
      <c r="CZ15" s="5">
        <v>1400</v>
      </c>
      <c r="DA15" s="6"/>
      <c r="DB15" s="5">
        <v>500</v>
      </c>
      <c r="DC15" s="6"/>
      <c r="DD15" s="5">
        <v>100</v>
      </c>
      <c r="DE15" s="6"/>
      <c r="DF15" s="5">
        <v>470</v>
      </c>
      <c r="DG15" s="6"/>
      <c r="DH15" s="5">
        <v>550</v>
      </c>
      <c r="DI15" s="6"/>
      <c r="DJ15" s="5">
        <v>100</v>
      </c>
      <c r="DK15" s="6"/>
      <c r="DL15" s="5">
        <v>1400</v>
      </c>
      <c r="DM15" s="6"/>
      <c r="DN15" s="5">
        <f>ROUND(CP15+CR15+CT15+CV15+CX15+CZ15+DB15+DD15+DF15+DH15+DJ15+DL15,5)</f>
        <v>6170</v>
      </c>
      <c r="DO15" s="6"/>
      <c r="DP15" s="5">
        <f t="shared" si="2"/>
        <v>6170</v>
      </c>
      <c r="DQ15" s="6"/>
      <c r="DR15" s="5">
        <f>ROUND((DN15-DP15),5)</f>
        <v>0</v>
      </c>
    </row>
    <row r="16" spans="1:122" x14ac:dyDescent="0.25">
      <c r="A16" s="1"/>
      <c r="B16" s="1"/>
      <c r="C16" s="1"/>
      <c r="D16" s="1" t="s">
        <v>25</v>
      </c>
      <c r="E16" s="1"/>
      <c r="F16" s="1"/>
      <c r="G16" s="5"/>
      <c r="H16" s="6"/>
      <c r="I16" s="5"/>
      <c r="J16" s="6"/>
      <c r="K16" s="5"/>
      <c r="L16" s="6"/>
      <c r="M16" s="5"/>
      <c r="N16" s="6"/>
      <c r="O16" s="5"/>
      <c r="P16" s="6"/>
      <c r="Q16" s="5"/>
      <c r="R16" s="6"/>
      <c r="S16" s="5"/>
      <c r="T16" s="6"/>
      <c r="U16" s="5"/>
      <c r="V16" s="6"/>
      <c r="W16" s="5"/>
      <c r="X16" s="6"/>
      <c r="Y16" s="5"/>
      <c r="Z16" s="6"/>
      <c r="AA16" s="5"/>
      <c r="AB16" s="6"/>
      <c r="AC16" s="5"/>
      <c r="AD16" s="6"/>
      <c r="AE16" s="5"/>
      <c r="AF16" s="6"/>
      <c r="AG16" s="5"/>
      <c r="AH16" s="6"/>
      <c r="AI16" s="5"/>
      <c r="AJ16" s="6"/>
      <c r="AK16" s="5"/>
      <c r="AL16" s="6"/>
      <c r="AM16" s="5"/>
      <c r="AN16" s="6"/>
      <c r="AO16" s="5"/>
      <c r="AP16" s="6"/>
      <c r="AQ16" s="5"/>
      <c r="AR16" s="6"/>
      <c r="AS16" s="5"/>
      <c r="AT16" s="6"/>
      <c r="AU16" s="5"/>
      <c r="AV16" s="6"/>
      <c r="AW16" s="5"/>
      <c r="AX16" s="6"/>
      <c r="AY16" s="5"/>
      <c r="AZ16" s="6"/>
      <c r="BA16" s="5"/>
      <c r="BB16" s="6"/>
      <c r="BC16" s="5"/>
      <c r="BD16" s="6"/>
      <c r="BE16" s="5"/>
      <c r="BF16" s="6"/>
      <c r="BG16" s="5"/>
      <c r="BH16" s="6"/>
      <c r="BK16" s="5"/>
      <c r="BL16" s="6"/>
      <c r="BM16" s="5"/>
      <c r="BN16" s="6"/>
      <c r="BO16" s="5"/>
      <c r="BP16" s="6"/>
      <c r="BQ16" s="5"/>
      <c r="BR16" s="6"/>
      <c r="BS16" s="5"/>
      <c r="BT16" s="6"/>
      <c r="BU16" s="5"/>
      <c r="BV16" s="6"/>
      <c r="BW16" s="5"/>
      <c r="BX16" s="6"/>
      <c r="BY16" s="5"/>
      <c r="BZ16" s="6"/>
      <c r="CA16" s="5"/>
      <c r="CB16" s="6"/>
      <c r="CC16" s="5"/>
      <c r="CD16" s="6"/>
      <c r="CE16" s="5"/>
      <c r="CF16" s="6"/>
      <c r="CG16" s="5"/>
      <c r="CH16" s="6"/>
      <c r="CI16" s="5"/>
      <c r="CJ16" s="6"/>
      <c r="CK16" s="5"/>
      <c r="CL16" s="6"/>
      <c r="CM16" s="5"/>
      <c r="CN16" s="6"/>
      <c r="CP16" s="5"/>
      <c r="CQ16" s="6"/>
      <c r="CR16" s="5"/>
      <c r="CS16" s="6"/>
      <c r="CT16" s="5"/>
      <c r="CU16" s="6"/>
      <c r="CV16" s="5"/>
      <c r="CW16" s="6"/>
      <c r="CX16" s="5"/>
      <c r="CY16" s="6"/>
      <c r="CZ16" s="5"/>
      <c r="DA16" s="6"/>
      <c r="DB16" s="5"/>
      <c r="DC16" s="6"/>
      <c r="DD16" s="5"/>
      <c r="DE16" s="6"/>
      <c r="DF16" s="5"/>
      <c r="DG16" s="6"/>
      <c r="DH16" s="5"/>
      <c r="DI16" s="6"/>
      <c r="DJ16" s="5"/>
      <c r="DK16" s="6"/>
      <c r="DL16" s="5"/>
      <c r="DM16" s="6"/>
      <c r="DN16" s="5"/>
      <c r="DO16" s="6"/>
      <c r="DP16" s="5"/>
      <c r="DQ16" s="6"/>
      <c r="DR16" s="5"/>
    </row>
    <row r="17" spans="1:122" x14ac:dyDescent="0.25">
      <c r="A17" s="1"/>
      <c r="B17" s="1"/>
      <c r="C17" s="1"/>
      <c r="D17" s="1"/>
      <c r="E17" s="1" t="s">
        <v>26</v>
      </c>
      <c r="F17" s="1"/>
      <c r="G17" s="5"/>
      <c r="H17" s="6"/>
      <c r="I17" s="5"/>
      <c r="J17" s="6"/>
      <c r="K17" s="5"/>
      <c r="L17" s="6"/>
      <c r="M17" s="5"/>
      <c r="N17" s="6"/>
      <c r="O17" s="5"/>
      <c r="P17" s="6"/>
      <c r="Q17" s="5"/>
      <c r="R17" s="6"/>
      <c r="S17" s="5"/>
      <c r="T17" s="6"/>
      <c r="U17" s="5"/>
      <c r="V17" s="6"/>
      <c r="W17" s="5"/>
      <c r="X17" s="6"/>
      <c r="Y17" s="5"/>
      <c r="Z17" s="6"/>
      <c r="AA17" s="5"/>
      <c r="AB17" s="6"/>
      <c r="AC17" s="5"/>
      <c r="AD17" s="6"/>
      <c r="AE17" s="5"/>
      <c r="AF17" s="6"/>
      <c r="AG17" s="5"/>
      <c r="AH17" s="6"/>
      <c r="AI17" s="5"/>
      <c r="AJ17" s="6"/>
      <c r="AK17" s="5"/>
      <c r="AL17" s="6"/>
      <c r="AM17" s="5"/>
      <c r="AN17" s="6"/>
      <c r="AO17" s="5"/>
      <c r="AP17" s="6"/>
      <c r="AQ17" s="5"/>
      <c r="AR17" s="6"/>
      <c r="AS17" s="5"/>
      <c r="AT17" s="6"/>
      <c r="AU17" s="5"/>
      <c r="AV17" s="6"/>
      <c r="AW17" s="5"/>
      <c r="AX17" s="6"/>
      <c r="AY17" s="5"/>
      <c r="AZ17" s="6"/>
      <c r="BA17" s="5"/>
      <c r="BB17" s="6"/>
      <c r="BC17" s="5"/>
      <c r="BD17" s="6"/>
      <c r="BE17" s="5"/>
      <c r="BF17" s="6"/>
      <c r="BG17" s="5"/>
      <c r="BH17" s="6"/>
      <c r="BK17" s="5"/>
      <c r="BL17" s="6"/>
      <c r="BM17" s="5"/>
      <c r="BN17" s="6"/>
      <c r="BO17" s="5"/>
      <c r="BP17" s="6"/>
      <c r="BQ17" s="5"/>
      <c r="BR17" s="6"/>
      <c r="BS17" s="5"/>
      <c r="BT17" s="6"/>
      <c r="BU17" s="5"/>
      <c r="BV17" s="6"/>
      <c r="BW17" s="5"/>
      <c r="BX17" s="6"/>
      <c r="BY17" s="5"/>
      <c r="BZ17" s="6"/>
      <c r="CA17" s="5"/>
      <c r="CB17" s="6"/>
      <c r="CC17" s="5"/>
      <c r="CD17" s="6"/>
      <c r="CE17" s="5"/>
      <c r="CF17" s="6"/>
      <c r="CG17" s="5"/>
      <c r="CH17" s="6"/>
      <c r="CI17" s="5"/>
      <c r="CJ17" s="6"/>
      <c r="CK17" s="5"/>
      <c r="CL17" s="6"/>
      <c r="CM17" s="5"/>
      <c r="CN17" s="6"/>
      <c r="CP17" s="5"/>
      <c r="CQ17" s="6"/>
      <c r="CR17" s="5"/>
      <c r="CS17" s="6"/>
      <c r="CT17" s="5"/>
      <c r="CU17" s="6"/>
      <c r="CV17" s="5"/>
      <c r="CW17" s="6"/>
      <c r="CX17" s="5"/>
      <c r="CY17" s="6"/>
      <c r="CZ17" s="5"/>
      <c r="DA17" s="6"/>
      <c r="DB17" s="5"/>
      <c r="DC17" s="6"/>
      <c r="DD17" s="5"/>
      <c r="DE17" s="6"/>
      <c r="DF17" s="5"/>
      <c r="DG17" s="6"/>
      <c r="DH17" s="5"/>
      <c r="DI17" s="6"/>
      <c r="DJ17" s="5"/>
      <c r="DK17" s="6"/>
      <c r="DL17" s="5"/>
      <c r="DM17" s="6"/>
      <c r="DN17" s="5"/>
      <c r="DO17" s="6"/>
      <c r="DP17" s="5"/>
      <c r="DQ17" s="6"/>
      <c r="DR17" s="5"/>
    </row>
    <row r="18" spans="1:122" x14ac:dyDescent="0.25">
      <c r="A18" s="1"/>
      <c r="B18" s="1"/>
      <c r="C18" s="1"/>
      <c r="D18" s="1"/>
      <c r="E18" s="1"/>
      <c r="F18" s="1" t="s">
        <v>27</v>
      </c>
      <c r="G18" s="5"/>
      <c r="H18" s="6"/>
      <c r="I18" s="5">
        <v>0</v>
      </c>
      <c r="J18" s="6"/>
      <c r="K18" s="5"/>
      <c r="L18" s="6"/>
      <c r="M18" s="5">
        <v>0</v>
      </c>
      <c r="N18" s="6"/>
      <c r="O18" s="5"/>
      <c r="P18" s="6"/>
      <c r="Q18" s="5">
        <v>0</v>
      </c>
      <c r="R18" s="6"/>
      <c r="S18" s="5">
        <v>150</v>
      </c>
      <c r="T18" s="6"/>
      <c r="U18" s="5">
        <v>145</v>
      </c>
      <c r="V18" s="6"/>
      <c r="W18" s="5"/>
      <c r="X18" s="6"/>
      <c r="Y18" s="5">
        <v>0</v>
      </c>
      <c r="Z18" s="6"/>
      <c r="AA18" s="5"/>
      <c r="AB18" s="6"/>
      <c r="AC18" s="5">
        <v>0</v>
      </c>
      <c r="AD18" s="6"/>
      <c r="AE18" s="5">
        <v>145</v>
      </c>
      <c r="AF18" s="6"/>
      <c r="AG18" s="5">
        <v>145</v>
      </c>
      <c r="AH18" s="6"/>
      <c r="AI18" s="5">
        <v>145</v>
      </c>
      <c r="AJ18" s="6"/>
      <c r="AK18" s="5">
        <v>145</v>
      </c>
      <c r="AL18" s="6"/>
      <c r="AM18" s="5">
        <v>450</v>
      </c>
      <c r="AN18" s="6"/>
      <c r="AO18" s="5">
        <v>435</v>
      </c>
      <c r="AP18" s="6"/>
      <c r="AQ18" s="5">
        <v>145</v>
      </c>
      <c r="AR18" s="6"/>
      <c r="AS18" s="5">
        <v>145</v>
      </c>
      <c r="AT18" s="6"/>
      <c r="AU18" s="5"/>
      <c r="AV18" s="6"/>
      <c r="AW18" s="5">
        <v>0</v>
      </c>
      <c r="AX18" s="6"/>
      <c r="AY18" s="5"/>
      <c r="AZ18" s="6"/>
      <c r="BA18" s="5">
        <v>0</v>
      </c>
      <c r="BB18" s="6"/>
      <c r="BC18" s="5">
        <f t="shared" ref="BC18:BC24" si="3">ROUND(G18+K18+O18+S18+W18+AA18+AE18+AI18+AM18+AQ18+AU18+AY18,5)</f>
        <v>1035</v>
      </c>
      <c r="BD18" s="6"/>
      <c r="BE18" s="5">
        <f t="shared" ref="BE18:BE24" si="4">ROUND(I18+M18+Q18+U18+Y18+AC18+AG18+AK18+AO18+AS18+AW18+BA18,5)</f>
        <v>1015</v>
      </c>
      <c r="BF18" s="6"/>
      <c r="BG18" s="5">
        <f t="shared" ref="BG18:BG24" si="5">ROUND((BC18-BE18),5)</f>
        <v>20</v>
      </c>
      <c r="BH18" s="6"/>
      <c r="BK18" s="5"/>
      <c r="BL18" s="6"/>
      <c r="BM18" s="5"/>
      <c r="BN18" s="6"/>
      <c r="BO18" s="5"/>
      <c r="BP18" s="6"/>
      <c r="BQ18" s="5">
        <v>150</v>
      </c>
      <c r="BR18" s="6"/>
      <c r="BS18" s="5"/>
      <c r="BT18" s="6"/>
      <c r="BU18" s="5"/>
      <c r="BV18" s="6"/>
      <c r="BW18" s="5">
        <v>145</v>
      </c>
      <c r="BX18" s="6"/>
      <c r="BY18" s="5">
        <v>145</v>
      </c>
      <c r="BZ18" s="6"/>
      <c r="CA18" s="5">
        <v>450</v>
      </c>
      <c r="CB18" s="6"/>
      <c r="CC18" s="5">
        <v>145</v>
      </c>
      <c r="CD18" s="6"/>
      <c r="CE18" s="5"/>
      <c r="CF18" s="6"/>
      <c r="CG18" s="5"/>
      <c r="CH18" s="6"/>
      <c r="CI18" s="5">
        <f t="shared" ref="CI18:CI24" si="6">ROUND(BK18+BM18+BO18+BQ18+BS18+BU18+BW18+BY18+CA18+CC18+CE18+CG18,5)</f>
        <v>1035</v>
      </c>
      <c r="CJ18" s="6"/>
      <c r="CK18" s="5">
        <f t="shared" ref="CK18:CK24" si="7">BC18</f>
        <v>1035</v>
      </c>
      <c r="CL18" s="6"/>
      <c r="CM18" s="5">
        <f t="shared" ref="CM18:CM24" si="8">ROUND((CI18-CK18),5)</f>
        <v>0</v>
      </c>
      <c r="CN18" s="6"/>
      <c r="CP18" s="5"/>
      <c r="CQ18" s="6"/>
      <c r="CR18" s="5"/>
      <c r="CS18" s="6"/>
      <c r="CT18" s="5"/>
      <c r="CU18" s="6"/>
      <c r="CV18" s="5">
        <v>150</v>
      </c>
      <c r="CW18" s="6"/>
      <c r="CX18" s="5"/>
      <c r="CY18" s="6"/>
      <c r="CZ18" s="5"/>
      <c r="DA18" s="6"/>
      <c r="DB18" s="5">
        <v>145</v>
      </c>
      <c r="DC18" s="6"/>
      <c r="DD18" s="5">
        <v>145</v>
      </c>
      <c r="DE18" s="6"/>
      <c r="DF18" s="5">
        <v>450</v>
      </c>
      <c r="DG18" s="6"/>
      <c r="DH18" s="5">
        <v>145</v>
      </c>
      <c r="DI18" s="6"/>
      <c r="DJ18" s="5"/>
      <c r="DK18" s="6"/>
      <c r="DL18" s="5"/>
      <c r="DM18" s="6"/>
      <c r="DN18" s="5">
        <f t="shared" ref="DN18:DN24" si="9">ROUND(CP18+CR18+CT18+CV18+CX18+CZ18+DB18+DD18+DF18+DH18+DJ18+DL18,5)</f>
        <v>1035</v>
      </c>
      <c r="DO18" s="6"/>
      <c r="DP18" s="5">
        <f t="shared" ref="DP18:DP24" si="10">CI18</f>
        <v>1035</v>
      </c>
      <c r="DQ18" s="6"/>
      <c r="DR18" s="5">
        <f t="shared" ref="DR18:DR24" si="11">ROUND((DN18-DP18),5)</f>
        <v>0</v>
      </c>
    </row>
    <row r="19" spans="1:122" x14ac:dyDescent="0.25">
      <c r="A19" s="1"/>
      <c r="B19" s="1"/>
      <c r="C19" s="1"/>
      <c r="D19" s="1"/>
      <c r="E19" s="1"/>
      <c r="F19" s="1" t="s">
        <v>28</v>
      </c>
      <c r="G19" s="5"/>
      <c r="H19" s="6"/>
      <c r="I19" s="5">
        <v>0</v>
      </c>
      <c r="J19" s="6"/>
      <c r="K19" s="5"/>
      <c r="L19" s="6"/>
      <c r="M19" s="5">
        <v>0</v>
      </c>
      <c r="N19" s="6"/>
      <c r="O19" s="5"/>
      <c r="P19" s="6"/>
      <c r="Q19" s="5">
        <v>0</v>
      </c>
      <c r="R19" s="6"/>
      <c r="S19" s="5"/>
      <c r="T19" s="6"/>
      <c r="U19" s="5">
        <v>0</v>
      </c>
      <c r="V19" s="6"/>
      <c r="W19" s="5"/>
      <c r="X19" s="6"/>
      <c r="Y19" s="5">
        <v>0</v>
      </c>
      <c r="Z19" s="6"/>
      <c r="AA19" s="5"/>
      <c r="AB19" s="6"/>
      <c r="AC19" s="5">
        <v>0</v>
      </c>
      <c r="AD19" s="6"/>
      <c r="AE19" s="5"/>
      <c r="AF19" s="6"/>
      <c r="AG19" s="5">
        <v>0</v>
      </c>
      <c r="AH19" s="6"/>
      <c r="AI19" s="5">
        <v>250</v>
      </c>
      <c r="AJ19" s="6"/>
      <c r="AK19" s="5">
        <v>244</v>
      </c>
      <c r="AL19" s="6"/>
      <c r="AM19" s="5">
        <v>1900</v>
      </c>
      <c r="AN19" s="6"/>
      <c r="AO19" s="5">
        <v>1940</v>
      </c>
      <c r="AP19" s="6"/>
      <c r="AQ19" s="5">
        <v>850</v>
      </c>
      <c r="AR19" s="6"/>
      <c r="AS19" s="5">
        <v>813</v>
      </c>
      <c r="AT19" s="6"/>
      <c r="AU19" s="5"/>
      <c r="AV19" s="6"/>
      <c r="AW19" s="5">
        <v>0</v>
      </c>
      <c r="AX19" s="6"/>
      <c r="AY19" s="5"/>
      <c r="AZ19" s="6"/>
      <c r="BA19" s="5">
        <v>0</v>
      </c>
      <c r="BB19" s="6"/>
      <c r="BC19" s="5">
        <f t="shared" si="3"/>
        <v>3000</v>
      </c>
      <c r="BD19" s="6"/>
      <c r="BE19" s="5">
        <f t="shared" si="4"/>
        <v>2997</v>
      </c>
      <c r="BF19" s="6"/>
      <c r="BG19" s="5">
        <f t="shared" si="5"/>
        <v>3</v>
      </c>
      <c r="BH19" s="6"/>
      <c r="BK19" s="5"/>
      <c r="BL19" s="6"/>
      <c r="BM19" s="5"/>
      <c r="BN19" s="6"/>
      <c r="BO19" s="5"/>
      <c r="BP19" s="6"/>
      <c r="BQ19" s="5"/>
      <c r="BR19" s="6"/>
      <c r="BS19" s="5"/>
      <c r="BT19" s="6"/>
      <c r="BU19" s="5"/>
      <c r="BV19" s="6"/>
      <c r="BW19" s="5"/>
      <c r="BX19" s="6"/>
      <c r="BY19" s="5">
        <v>250</v>
      </c>
      <c r="BZ19" s="6"/>
      <c r="CA19" s="5">
        <v>1900</v>
      </c>
      <c r="CB19" s="6"/>
      <c r="CC19" s="5">
        <v>850</v>
      </c>
      <c r="CD19" s="6"/>
      <c r="CE19" s="5"/>
      <c r="CF19" s="6"/>
      <c r="CG19" s="5"/>
      <c r="CH19" s="6"/>
      <c r="CI19" s="5">
        <f t="shared" si="6"/>
        <v>3000</v>
      </c>
      <c r="CJ19" s="6"/>
      <c r="CK19" s="5">
        <f t="shared" si="7"/>
        <v>3000</v>
      </c>
      <c r="CL19" s="6"/>
      <c r="CM19" s="5">
        <f t="shared" si="8"/>
        <v>0</v>
      </c>
      <c r="CN19" s="6"/>
      <c r="CP19" s="5"/>
      <c r="CQ19" s="6"/>
      <c r="CR19" s="5"/>
      <c r="CS19" s="6"/>
      <c r="CT19" s="5"/>
      <c r="CU19" s="6"/>
      <c r="CV19" s="5"/>
      <c r="CW19" s="6"/>
      <c r="CX19" s="5"/>
      <c r="CY19" s="6"/>
      <c r="CZ19" s="5"/>
      <c r="DA19" s="6"/>
      <c r="DB19" s="5"/>
      <c r="DC19" s="6"/>
      <c r="DD19" s="5">
        <v>250</v>
      </c>
      <c r="DE19" s="6"/>
      <c r="DF19" s="5">
        <v>1900</v>
      </c>
      <c r="DG19" s="6"/>
      <c r="DH19" s="5">
        <v>850</v>
      </c>
      <c r="DI19" s="6"/>
      <c r="DJ19" s="5"/>
      <c r="DK19" s="6"/>
      <c r="DL19" s="5"/>
      <c r="DM19" s="6"/>
      <c r="DN19" s="5">
        <f t="shared" si="9"/>
        <v>3000</v>
      </c>
      <c r="DO19" s="6"/>
      <c r="DP19" s="5">
        <f t="shared" si="10"/>
        <v>3000</v>
      </c>
      <c r="DQ19" s="6"/>
      <c r="DR19" s="5">
        <f t="shared" si="11"/>
        <v>0</v>
      </c>
    </row>
    <row r="20" spans="1:122" x14ac:dyDescent="0.25">
      <c r="A20" s="1"/>
      <c r="B20" s="1"/>
      <c r="C20" s="1"/>
      <c r="D20" s="1"/>
      <c r="E20" s="1"/>
      <c r="F20" s="1" t="s">
        <v>29</v>
      </c>
      <c r="G20" s="5"/>
      <c r="H20" s="6"/>
      <c r="I20" s="5">
        <v>0</v>
      </c>
      <c r="J20" s="6"/>
      <c r="K20" s="5"/>
      <c r="L20" s="6"/>
      <c r="M20" s="5">
        <v>0</v>
      </c>
      <c r="N20" s="6"/>
      <c r="O20" s="5"/>
      <c r="P20" s="6"/>
      <c r="Q20" s="5">
        <v>0</v>
      </c>
      <c r="R20" s="6"/>
      <c r="S20" s="5"/>
      <c r="T20" s="6"/>
      <c r="U20" s="5">
        <v>0</v>
      </c>
      <c r="V20" s="6"/>
      <c r="W20" s="5"/>
      <c r="X20" s="6"/>
      <c r="Y20" s="5">
        <v>0</v>
      </c>
      <c r="Z20" s="6"/>
      <c r="AA20" s="5"/>
      <c r="AB20" s="6"/>
      <c r="AC20" s="5">
        <v>0</v>
      </c>
      <c r="AD20" s="6"/>
      <c r="AE20" s="5">
        <v>500</v>
      </c>
      <c r="AF20" s="6"/>
      <c r="AG20" s="5">
        <v>500</v>
      </c>
      <c r="AH20" s="6"/>
      <c r="AI20" s="5">
        <v>550</v>
      </c>
      <c r="AJ20" s="6"/>
      <c r="AK20" s="5">
        <v>550</v>
      </c>
      <c r="AL20" s="6"/>
      <c r="AM20" s="5">
        <v>900</v>
      </c>
      <c r="AN20" s="6"/>
      <c r="AO20" s="5">
        <v>895</v>
      </c>
      <c r="AP20" s="6"/>
      <c r="AQ20" s="5">
        <v>1600</v>
      </c>
      <c r="AR20" s="6"/>
      <c r="AS20" s="5">
        <v>1600</v>
      </c>
      <c r="AT20" s="6"/>
      <c r="AU20" s="5">
        <v>250</v>
      </c>
      <c r="AV20" s="6"/>
      <c r="AW20" s="5">
        <v>250</v>
      </c>
      <c r="AX20" s="6"/>
      <c r="AY20" s="5"/>
      <c r="AZ20" s="6"/>
      <c r="BA20" s="5">
        <v>0</v>
      </c>
      <c r="BB20" s="6"/>
      <c r="BC20" s="5">
        <f t="shared" si="3"/>
        <v>3800</v>
      </c>
      <c r="BD20" s="6"/>
      <c r="BE20" s="5">
        <f t="shared" si="4"/>
        <v>3795</v>
      </c>
      <c r="BF20" s="6"/>
      <c r="BG20" s="5">
        <f t="shared" si="5"/>
        <v>5</v>
      </c>
      <c r="BH20" s="6"/>
      <c r="BK20" s="5"/>
      <c r="BL20" s="6"/>
      <c r="BM20" s="5"/>
      <c r="BN20" s="6"/>
      <c r="BO20" s="5"/>
      <c r="BP20" s="6"/>
      <c r="BQ20" s="5"/>
      <c r="BR20" s="6"/>
      <c r="BS20" s="5"/>
      <c r="BT20" s="6"/>
      <c r="BU20" s="5"/>
      <c r="BV20" s="6"/>
      <c r="BW20" s="5">
        <v>500</v>
      </c>
      <c r="BX20" s="6"/>
      <c r="BY20" s="5">
        <v>550</v>
      </c>
      <c r="BZ20" s="6"/>
      <c r="CA20" s="5">
        <v>900</v>
      </c>
      <c r="CB20" s="6"/>
      <c r="CC20" s="5">
        <v>1600</v>
      </c>
      <c r="CD20" s="6"/>
      <c r="CE20" s="5">
        <v>250</v>
      </c>
      <c r="CF20" s="6"/>
      <c r="CG20" s="5"/>
      <c r="CH20" s="6"/>
      <c r="CI20" s="5">
        <f t="shared" si="6"/>
        <v>3800</v>
      </c>
      <c r="CJ20" s="6"/>
      <c r="CK20" s="5">
        <f t="shared" si="7"/>
        <v>3800</v>
      </c>
      <c r="CL20" s="6"/>
      <c r="CM20" s="5">
        <f t="shared" si="8"/>
        <v>0</v>
      </c>
      <c r="CN20" s="6"/>
      <c r="CP20" s="5"/>
      <c r="CQ20" s="6"/>
      <c r="CR20" s="5"/>
      <c r="CS20" s="6"/>
      <c r="CT20" s="5"/>
      <c r="CU20" s="6"/>
      <c r="CV20" s="5"/>
      <c r="CW20" s="6"/>
      <c r="CX20" s="5"/>
      <c r="CY20" s="6"/>
      <c r="CZ20" s="5"/>
      <c r="DA20" s="6"/>
      <c r="DB20" s="5">
        <v>500</v>
      </c>
      <c r="DC20" s="6"/>
      <c r="DD20" s="5">
        <v>550</v>
      </c>
      <c r="DE20" s="6"/>
      <c r="DF20" s="5">
        <v>900</v>
      </c>
      <c r="DG20" s="6"/>
      <c r="DH20" s="5">
        <v>1600</v>
      </c>
      <c r="DI20" s="6"/>
      <c r="DJ20" s="5">
        <v>250</v>
      </c>
      <c r="DK20" s="6"/>
      <c r="DL20" s="5"/>
      <c r="DM20" s="6"/>
      <c r="DN20" s="5">
        <f t="shared" si="9"/>
        <v>3800</v>
      </c>
      <c r="DO20" s="6"/>
      <c r="DP20" s="5">
        <f t="shared" si="10"/>
        <v>3800</v>
      </c>
      <c r="DQ20" s="6"/>
      <c r="DR20" s="5">
        <f t="shared" si="11"/>
        <v>0</v>
      </c>
    </row>
    <row r="21" spans="1:122" x14ac:dyDescent="0.25">
      <c r="A21" s="1"/>
      <c r="B21" s="1"/>
      <c r="C21" s="1"/>
      <c r="D21" s="1"/>
      <c r="E21" s="1"/>
      <c r="F21" s="1" t="s">
        <v>30</v>
      </c>
      <c r="G21" s="5"/>
      <c r="H21" s="6"/>
      <c r="I21" s="5">
        <v>0</v>
      </c>
      <c r="J21" s="6"/>
      <c r="K21" s="5"/>
      <c r="L21" s="6"/>
      <c r="M21" s="5">
        <v>0</v>
      </c>
      <c r="N21" s="6"/>
      <c r="O21" s="5"/>
      <c r="P21" s="6"/>
      <c r="Q21" s="5">
        <v>0</v>
      </c>
      <c r="R21" s="6"/>
      <c r="S21" s="5"/>
      <c r="T21" s="6"/>
      <c r="U21" s="5">
        <v>0</v>
      </c>
      <c r="V21" s="6"/>
      <c r="W21" s="5"/>
      <c r="X21" s="6"/>
      <c r="Y21" s="5">
        <v>0</v>
      </c>
      <c r="Z21" s="6"/>
      <c r="AA21" s="5"/>
      <c r="AB21" s="6"/>
      <c r="AC21" s="5">
        <v>0</v>
      </c>
      <c r="AD21" s="6"/>
      <c r="AE21" s="5">
        <v>500</v>
      </c>
      <c r="AF21" s="6"/>
      <c r="AG21" s="5">
        <v>500</v>
      </c>
      <c r="AH21" s="6"/>
      <c r="AI21" s="5">
        <v>300</v>
      </c>
      <c r="AJ21" s="6"/>
      <c r="AK21" s="5">
        <v>200</v>
      </c>
      <c r="AL21" s="6"/>
      <c r="AM21" s="5"/>
      <c r="AN21" s="6"/>
      <c r="AO21" s="5">
        <v>700</v>
      </c>
      <c r="AP21" s="6"/>
      <c r="AQ21" s="5">
        <v>400</v>
      </c>
      <c r="AR21" s="6"/>
      <c r="AS21" s="5">
        <v>400</v>
      </c>
      <c r="AT21" s="6"/>
      <c r="AU21" s="5">
        <v>500</v>
      </c>
      <c r="AV21" s="6"/>
      <c r="AW21" s="5">
        <v>0</v>
      </c>
      <c r="AX21" s="6"/>
      <c r="AY21" s="5"/>
      <c r="AZ21" s="6"/>
      <c r="BA21" s="5">
        <v>100</v>
      </c>
      <c r="BB21" s="6"/>
      <c r="BC21" s="5">
        <f t="shared" si="3"/>
        <v>1700</v>
      </c>
      <c r="BD21" s="6"/>
      <c r="BE21" s="5">
        <f t="shared" si="4"/>
        <v>1900</v>
      </c>
      <c r="BF21" s="6"/>
      <c r="BG21" s="5">
        <f t="shared" si="5"/>
        <v>-200</v>
      </c>
      <c r="BH21" s="6"/>
      <c r="BK21" s="5"/>
      <c r="BL21" s="6"/>
      <c r="BM21" s="5"/>
      <c r="BN21" s="6"/>
      <c r="BO21" s="5"/>
      <c r="BP21" s="6"/>
      <c r="BQ21" s="5"/>
      <c r="BR21" s="6"/>
      <c r="BS21" s="5"/>
      <c r="BT21" s="6"/>
      <c r="BU21" s="5"/>
      <c r="BV21" s="6"/>
      <c r="BW21" s="5">
        <v>500</v>
      </c>
      <c r="BX21" s="6"/>
      <c r="BY21" s="5">
        <v>300</v>
      </c>
      <c r="BZ21" s="6"/>
      <c r="CA21" s="5"/>
      <c r="CB21" s="6"/>
      <c r="CC21" s="5">
        <v>400</v>
      </c>
      <c r="CD21" s="6"/>
      <c r="CE21" s="5">
        <v>500</v>
      </c>
      <c r="CF21" s="6"/>
      <c r="CG21" s="5"/>
      <c r="CH21" s="6"/>
      <c r="CI21" s="5">
        <f t="shared" si="6"/>
        <v>1700</v>
      </c>
      <c r="CJ21" s="6"/>
      <c r="CK21" s="5">
        <f t="shared" si="7"/>
        <v>1700</v>
      </c>
      <c r="CL21" s="6"/>
      <c r="CM21" s="5">
        <f t="shared" si="8"/>
        <v>0</v>
      </c>
      <c r="CN21" s="6"/>
      <c r="CP21" s="5"/>
      <c r="CQ21" s="6"/>
      <c r="CR21" s="5"/>
      <c r="CS21" s="6"/>
      <c r="CT21" s="5"/>
      <c r="CU21" s="6"/>
      <c r="CV21" s="5"/>
      <c r="CW21" s="6"/>
      <c r="CX21" s="5"/>
      <c r="CY21" s="6"/>
      <c r="CZ21" s="5"/>
      <c r="DA21" s="6"/>
      <c r="DB21" s="5">
        <v>500</v>
      </c>
      <c r="DC21" s="6"/>
      <c r="DD21" s="5">
        <v>300</v>
      </c>
      <c r="DE21" s="6"/>
      <c r="DF21" s="5"/>
      <c r="DG21" s="6"/>
      <c r="DH21" s="5">
        <v>400</v>
      </c>
      <c r="DI21" s="6"/>
      <c r="DJ21" s="5">
        <v>500</v>
      </c>
      <c r="DK21" s="6"/>
      <c r="DL21" s="5"/>
      <c r="DM21" s="6"/>
      <c r="DN21" s="5">
        <f t="shared" si="9"/>
        <v>1700</v>
      </c>
      <c r="DO21" s="6"/>
      <c r="DP21" s="5">
        <f t="shared" si="10"/>
        <v>1700</v>
      </c>
      <c r="DQ21" s="6"/>
      <c r="DR21" s="5">
        <f t="shared" si="11"/>
        <v>0</v>
      </c>
    </row>
    <row r="22" spans="1:122" x14ac:dyDescent="0.25">
      <c r="A22" s="1"/>
      <c r="B22" s="1"/>
      <c r="C22" s="1"/>
      <c r="D22" s="1"/>
      <c r="E22" s="1"/>
      <c r="F22" s="1" t="s">
        <v>31</v>
      </c>
      <c r="G22" s="5"/>
      <c r="H22" s="6"/>
      <c r="I22" s="5">
        <v>0</v>
      </c>
      <c r="J22" s="6"/>
      <c r="K22" s="5"/>
      <c r="L22" s="6"/>
      <c r="M22" s="5">
        <v>0</v>
      </c>
      <c r="N22" s="6"/>
      <c r="O22" s="5"/>
      <c r="P22" s="6"/>
      <c r="Q22" s="5">
        <v>0</v>
      </c>
      <c r="R22" s="6"/>
      <c r="S22" s="5"/>
      <c r="T22" s="6"/>
      <c r="U22" s="5">
        <v>0</v>
      </c>
      <c r="V22" s="6"/>
      <c r="W22" s="5"/>
      <c r="X22" s="6"/>
      <c r="Y22" s="5">
        <v>0</v>
      </c>
      <c r="Z22" s="6"/>
      <c r="AA22" s="5"/>
      <c r="AB22" s="6"/>
      <c r="AC22" s="5">
        <v>0</v>
      </c>
      <c r="AD22" s="6"/>
      <c r="AE22" s="5"/>
      <c r="AF22" s="6"/>
      <c r="AG22" s="5">
        <v>0</v>
      </c>
      <c r="AH22" s="6"/>
      <c r="AI22" s="5">
        <v>1200</v>
      </c>
      <c r="AJ22" s="6"/>
      <c r="AK22" s="5">
        <v>1200</v>
      </c>
      <c r="AL22" s="6"/>
      <c r="AM22" s="5">
        <v>200</v>
      </c>
      <c r="AN22" s="6"/>
      <c r="AO22" s="5">
        <v>200</v>
      </c>
      <c r="AP22" s="6"/>
      <c r="AQ22" s="5">
        <v>200</v>
      </c>
      <c r="AR22" s="6"/>
      <c r="AS22" s="5">
        <v>200</v>
      </c>
      <c r="AT22" s="6"/>
      <c r="AU22" s="5"/>
      <c r="AV22" s="6"/>
      <c r="AW22" s="5">
        <v>0</v>
      </c>
      <c r="AX22" s="6"/>
      <c r="AY22" s="5"/>
      <c r="AZ22" s="6"/>
      <c r="BA22" s="5">
        <v>0</v>
      </c>
      <c r="BB22" s="6"/>
      <c r="BC22" s="5">
        <f t="shared" si="3"/>
        <v>1600</v>
      </c>
      <c r="BD22" s="6"/>
      <c r="BE22" s="5">
        <f t="shared" si="4"/>
        <v>1600</v>
      </c>
      <c r="BF22" s="6"/>
      <c r="BG22" s="5">
        <f t="shared" si="5"/>
        <v>0</v>
      </c>
      <c r="BH22" s="6"/>
      <c r="BK22" s="5"/>
      <c r="BL22" s="6"/>
      <c r="BM22" s="5"/>
      <c r="BN22" s="6"/>
      <c r="BO22" s="5"/>
      <c r="BP22" s="6"/>
      <c r="BQ22" s="5"/>
      <c r="BR22" s="6"/>
      <c r="BS22" s="5"/>
      <c r="BT22" s="6"/>
      <c r="BU22" s="5"/>
      <c r="BV22" s="6"/>
      <c r="BW22" s="5"/>
      <c r="BX22" s="6"/>
      <c r="BY22" s="5">
        <v>1200</v>
      </c>
      <c r="BZ22" s="6"/>
      <c r="CA22" s="5">
        <v>200</v>
      </c>
      <c r="CB22" s="6"/>
      <c r="CC22" s="5">
        <v>200</v>
      </c>
      <c r="CD22" s="6"/>
      <c r="CE22" s="5"/>
      <c r="CF22" s="6"/>
      <c r="CG22" s="5"/>
      <c r="CH22" s="6"/>
      <c r="CI22" s="5">
        <f t="shared" si="6"/>
        <v>1600</v>
      </c>
      <c r="CJ22" s="6"/>
      <c r="CK22" s="5">
        <f t="shared" si="7"/>
        <v>1600</v>
      </c>
      <c r="CL22" s="6"/>
      <c r="CM22" s="5">
        <f t="shared" si="8"/>
        <v>0</v>
      </c>
      <c r="CN22" s="6"/>
      <c r="CP22" s="5"/>
      <c r="CQ22" s="6"/>
      <c r="CR22" s="5"/>
      <c r="CS22" s="6"/>
      <c r="CT22" s="5"/>
      <c r="CU22" s="6"/>
      <c r="CV22" s="5"/>
      <c r="CW22" s="6"/>
      <c r="CX22" s="5"/>
      <c r="CY22" s="6"/>
      <c r="CZ22" s="5"/>
      <c r="DA22" s="6"/>
      <c r="DB22" s="5"/>
      <c r="DC22" s="6"/>
      <c r="DD22" s="5">
        <v>1200</v>
      </c>
      <c r="DE22" s="6"/>
      <c r="DF22" s="5">
        <v>200</v>
      </c>
      <c r="DG22" s="6"/>
      <c r="DH22" s="5">
        <v>200</v>
      </c>
      <c r="DI22" s="6"/>
      <c r="DJ22" s="5"/>
      <c r="DK22" s="6"/>
      <c r="DL22" s="5"/>
      <c r="DM22" s="6"/>
      <c r="DN22" s="5">
        <f t="shared" si="9"/>
        <v>1600</v>
      </c>
      <c r="DO22" s="6"/>
      <c r="DP22" s="5">
        <f t="shared" si="10"/>
        <v>1600</v>
      </c>
      <c r="DQ22" s="6"/>
      <c r="DR22" s="5">
        <f t="shared" si="11"/>
        <v>0</v>
      </c>
    </row>
    <row r="23" spans="1:122" ht="15.75" thickBot="1" x14ac:dyDescent="0.3">
      <c r="A23" s="1"/>
      <c r="B23" s="1"/>
      <c r="C23" s="1"/>
      <c r="D23" s="1"/>
      <c r="E23" s="1"/>
      <c r="F23" s="1" t="s">
        <v>32</v>
      </c>
      <c r="G23" s="7">
        <v>0</v>
      </c>
      <c r="H23" s="6"/>
      <c r="I23" s="7">
        <v>0</v>
      </c>
      <c r="J23" s="6"/>
      <c r="K23" s="7">
        <v>0</v>
      </c>
      <c r="L23" s="6"/>
      <c r="M23" s="7">
        <v>0</v>
      </c>
      <c r="N23" s="6"/>
      <c r="O23" s="7">
        <v>0</v>
      </c>
      <c r="P23" s="6"/>
      <c r="Q23" s="7">
        <v>0</v>
      </c>
      <c r="R23" s="6"/>
      <c r="S23" s="7">
        <v>0</v>
      </c>
      <c r="T23" s="6"/>
      <c r="U23" s="7">
        <v>0</v>
      </c>
      <c r="V23" s="6"/>
      <c r="W23" s="7">
        <v>0</v>
      </c>
      <c r="X23" s="6"/>
      <c r="Y23" s="7">
        <v>0</v>
      </c>
      <c r="Z23" s="6"/>
      <c r="AA23" s="7">
        <v>1500</v>
      </c>
      <c r="AB23" s="6"/>
      <c r="AC23" s="7">
        <v>1434</v>
      </c>
      <c r="AD23" s="6"/>
      <c r="AE23" s="7">
        <v>4500</v>
      </c>
      <c r="AF23" s="6"/>
      <c r="AG23" s="7">
        <v>4464</v>
      </c>
      <c r="AH23" s="6"/>
      <c r="AI23" s="7">
        <v>3600</v>
      </c>
      <c r="AJ23" s="6"/>
      <c r="AK23" s="7">
        <v>3585</v>
      </c>
      <c r="AL23" s="6"/>
      <c r="AM23" s="7">
        <v>11500</v>
      </c>
      <c r="AN23" s="6"/>
      <c r="AO23" s="7">
        <v>11130</v>
      </c>
      <c r="AP23" s="6"/>
      <c r="AQ23" s="7">
        <v>13600</v>
      </c>
      <c r="AR23" s="6"/>
      <c r="AS23" s="7">
        <v>13570</v>
      </c>
      <c r="AT23" s="6"/>
      <c r="AU23" s="7"/>
      <c r="AV23" s="6"/>
      <c r="AW23" s="7">
        <v>0</v>
      </c>
      <c r="AX23" s="6"/>
      <c r="AY23" s="7">
        <v>0</v>
      </c>
      <c r="AZ23" s="6"/>
      <c r="BA23" s="7">
        <v>0</v>
      </c>
      <c r="BB23" s="6"/>
      <c r="BC23" s="7">
        <f t="shared" si="3"/>
        <v>34700</v>
      </c>
      <c r="BD23" s="6"/>
      <c r="BE23" s="7">
        <f t="shared" si="4"/>
        <v>34183</v>
      </c>
      <c r="BF23" s="6"/>
      <c r="BG23" s="7">
        <f t="shared" si="5"/>
        <v>517</v>
      </c>
      <c r="BH23" s="6"/>
      <c r="BK23" s="7">
        <v>0</v>
      </c>
      <c r="BL23" s="6"/>
      <c r="BM23" s="7">
        <v>0</v>
      </c>
      <c r="BN23" s="6"/>
      <c r="BO23" s="7">
        <v>0</v>
      </c>
      <c r="BP23" s="6"/>
      <c r="BQ23" s="7">
        <v>0</v>
      </c>
      <c r="BR23" s="6"/>
      <c r="BS23" s="7">
        <v>0</v>
      </c>
      <c r="BT23" s="6"/>
      <c r="BU23" s="7">
        <v>1500</v>
      </c>
      <c r="BV23" s="6"/>
      <c r="BW23" s="7">
        <v>4500</v>
      </c>
      <c r="BX23" s="6"/>
      <c r="BY23" s="7">
        <v>3600</v>
      </c>
      <c r="BZ23" s="6"/>
      <c r="CA23" s="7">
        <v>11500</v>
      </c>
      <c r="CB23" s="6"/>
      <c r="CC23" s="7">
        <v>13600</v>
      </c>
      <c r="CD23" s="6"/>
      <c r="CE23" s="7"/>
      <c r="CF23" s="6"/>
      <c r="CG23" s="7">
        <v>0</v>
      </c>
      <c r="CH23" s="6"/>
      <c r="CI23" s="7">
        <f t="shared" si="6"/>
        <v>34700</v>
      </c>
      <c r="CJ23" s="6"/>
      <c r="CK23" s="7">
        <f t="shared" si="7"/>
        <v>34700</v>
      </c>
      <c r="CL23" s="6"/>
      <c r="CM23" s="7">
        <f t="shared" si="8"/>
        <v>0</v>
      </c>
      <c r="CN23" s="6"/>
      <c r="CP23" s="7">
        <v>0</v>
      </c>
      <c r="CQ23" s="6"/>
      <c r="CR23" s="7">
        <v>0</v>
      </c>
      <c r="CS23" s="6"/>
      <c r="CT23" s="7">
        <v>0</v>
      </c>
      <c r="CU23" s="6"/>
      <c r="CV23" s="7">
        <v>0</v>
      </c>
      <c r="CW23" s="6"/>
      <c r="CX23" s="7">
        <v>0</v>
      </c>
      <c r="CY23" s="6"/>
      <c r="CZ23" s="7">
        <v>1500</v>
      </c>
      <c r="DA23" s="6"/>
      <c r="DB23" s="7">
        <v>4500</v>
      </c>
      <c r="DC23" s="6"/>
      <c r="DD23" s="7">
        <v>3600</v>
      </c>
      <c r="DE23" s="6"/>
      <c r="DF23" s="7">
        <v>11500</v>
      </c>
      <c r="DG23" s="6"/>
      <c r="DH23" s="7">
        <v>13600</v>
      </c>
      <c r="DI23" s="6"/>
      <c r="DJ23" s="7"/>
      <c r="DK23" s="6"/>
      <c r="DL23" s="7">
        <v>0</v>
      </c>
      <c r="DM23" s="6"/>
      <c r="DN23" s="7">
        <f t="shared" si="9"/>
        <v>34700</v>
      </c>
      <c r="DO23" s="6"/>
      <c r="DP23" s="7">
        <f t="shared" si="10"/>
        <v>34700</v>
      </c>
      <c r="DQ23" s="6"/>
      <c r="DR23" s="7">
        <f t="shared" si="11"/>
        <v>0</v>
      </c>
    </row>
    <row r="24" spans="1:122" x14ac:dyDescent="0.25">
      <c r="A24" s="1"/>
      <c r="B24" s="1"/>
      <c r="C24" s="1"/>
      <c r="D24" s="1"/>
      <c r="E24" s="1" t="s">
        <v>33</v>
      </c>
      <c r="F24" s="1"/>
      <c r="G24" s="5">
        <f>ROUND(SUM(G17:G23),5)</f>
        <v>0</v>
      </c>
      <c r="H24" s="6"/>
      <c r="I24" s="5">
        <f>ROUND(SUM(I17:I23),5)</f>
        <v>0</v>
      </c>
      <c r="J24" s="6"/>
      <c r="K24" s="5">
        <f>ROUND(SUM(K17:K23),5)</f>
        <v>0</v>
      </c>
      <c r="L24" s="6"/>
      <c r="M24" s="5">
        <f>ROUND(SUM(M17:M23),5)</f>
        <v>0</v>
      </c>
      <c r="N24" s="6"/>
      <c r="O24" s="5">
        <f>ROUND(SUM(O17:O23),5)</f>
        <v>0</v>
      </c>
      <c r="P24" s="6"/>
      <c r="Q24" s="5">
        <f>ROUND(SUM(Q17:Q23),5)</f>
        <v>0</v>
      </c>
      <c r="R24" s="6"/>
      <c r="S24" s="5">
        <f>ROUND(SUM(S17:S23),5)</f>
        <v>150</v>
      </c>
      <c r="T24" s="6"/>
      <c r="U24" s="5">
        <f>ROUND(SUM(U17:U23),5)</f>
        <v>145</v>
      </c>
      <c r="V24" s="6"/>
      <c r="W24" s="5">
        <f>ROUND(SUM(W17:W23),5)</f>
        <v>0</v>
      </c>
      <c r="X24" s="6"/>
      <c r="Y24" s="5">
        <f>ROUND(SUM(Y17:Y23),5)</f>
        <v>0</v>
      </c>
      <c r="Z24" s="6"/>
      <c r="AA24" s="5">
        <f>ROUND(SUM(AA17:AA23),5)</f>
        <v>1500</v>
      </c>
      <c r="AB24" s="6"/>
      <c r="AC24" s="5">
        <f>ROUND(SUM(AC17:AC23),5)</f>
        <v>1434</v>
      </c>
      <c r="AD24" s="6"/>
      <c r="AE24" s="5">
        <f>ROUND(SUM(AE17:AE23),5)</f>
        <v>5645</v>
      </c>
      <c r="AF24" s="6"/>
      <c r="AG24" s="5">
        <f>ROUND(SUM(AG17:AG23),5)</f>
        <v>5609</v>
      </c>
      <c r="AH24" s="6"/>
      <c r="AI24" s="5">
        <f>ROUND(SUM(AI17:AI23),5)</f>
        <v>6045</v>
      </c>
      <c r="AJ24" s="6"/>
      <c r="AK24" s="5">
        <f>ROUND(SUM(AK17:AK23),5)</f>
        <v>5924</v>
      </c>
      <c r="AL24" s="6"/>
      <c r="AM24" s="5">
        <f>ROUND(SUM(AM17:AM23),5)</f>
        <v>14950</v>
      </c>
      <c r="AN24" s="6"/>
      <c r="AO24" s="5">
        <f>ROUND(SUM(AO17:AO23),5)</f>
        <v>15300</v>
      </c>
      <c r="AP24" s="6"/>
      <c r="AQ24" s="5">
        <f>ROUND(SUM(AQ17:AQ23),5)</f>
        <v>16795</v>
      </c>
      <c r="AR24" s="6"/>
      <c r="AS24" s="5">
        <f>ROUND(SUM(AS17:AS23),5)</f>
        <v>16728</v>
      </c>
      <c r="AT24" s="6"/>
      <c r="AU24" s="5">
        <f>ROUND(SUM(AU17:AU23),5)</f>
        <v>750</v>
      </c>
      <c r="AV24" s="6"/>
      <c r="AW24" s="5">
        <f>ROUND(SUM(AW17:AW23),5)</f>
        <v>250</v>
      </c>
      <c r="AX24" s="6"/>
      <c r="AY24" s="5">
        <f>ROUND(SUM(AY17:AY23),5)</f>
        <v>0</v>
      </c>
      <c r="AZ24" s="6"/>
      <c r="BA24" s="5">
        <f>ROUND(SUM(BA17:BA23),5)</f>
        <v>100</v>
      </c>
      <c r="BB24" s="6"/>
      <c r="BC24" s="5">
        <f t="shared" si="3"/>
        <v>45835</v>
      </c>
      <c r="BD24" s="6"/>
      <c r="BE24" s="5">
        <f t="shared" si="4"/>
        <v>45490</v>
      </c>
      <c r="BF24" s="6"/>
      <c r="BG24" s="5">
        <f t="shared" si="5"/>
        <v>345</v>
      </c>
      <c r="BH24" s="6"/>
      <c r="BK24" s="5">
        <f>ROUND(SUM(BK17:BK23),5)</f>
        <v>0</v>
      </c>
      <c r="BL24" s="6"/>
      <c r="BM24" s="5">
        <f>ROUND(SUM(BM17:BM23),5)</f>
        <v>0</v>
      </c>
      <c r="BN24" s="6"/>
      <c r="BO24" s="5">
        <f>ROUND(SUM(BO17:BO23),5)</f>
        <v>0</v>
      </c>
      <c r="BP24" s="6"/>
      <c r="BQ24" s="5">
        <f>ROUND(SUM(BQ17:BQ23),5)</f>
        <v>150</v>
      </c>
      <c r="BR24" s="6"/>
      <c r="BS24" s="5">
        <f>ROUND(SUM(BS17:BS23),5)</f>
        <v>0</v>
      </c>
      <c r="BT24" s="6"/>
      <c r="BU24" s="5">
        <f>ROUND(SUM(BU17:BU23),5)</f>
        <v>1500</v>
      </c>
      <c r="BV24" s="6"/>
      <c r="BW24" s="5">
        <f>ROUND(SUM(BW17:BW23),5)</f>
        <v>5645</v>
      </c>
      <c r="BX24" s="6"/>
      <c r="BY24" s="5">
        <f>ROUND(SUM(BY17:BY23),5)</f>
        <v>6045</v>
      </c>
      <c r="BZ24" s="6"/>
      <c r="CA24" s="5">
        <f>ROUND(SUM(CA17:CA23),5)</f>
        <v>14950</v>
      </c>
      <c r="CB24" s="6"/>
      <c r="CC24" s="5">
        <f>ROUND(SUM(CC17:CC23),5)</f>
        <v>16795</v>
      </c>
      <c r="CD24" s="6"/>
      <c r="CE24" s="5">
        <f>ROUND(SUM(CE17:CE23),5)</f>
        <v>750</v>
      </c>
      <c r="CF24" s="6"/>
      <c r="CG24" s="5">
        <f>ROUND(SUM(CG17:CG23),5)</f>
        <v>0</v>
      </c>
      <c r="CH24" s="6"/>
      <c r="CI24" s="5">
        <f t="shared" si="6"/>
        <v>45835</v>
      </c>
      <c r="CJ24" s="6"/>
      <c r="CK24" s="5">
        <f t="shared" si="7"/>
        <v>45835</v>
      </c>
      <c r="CL24" s="6"/>
      <c r="CM24" s="5">
        <f t="shared" si="8"/>
        <v>0</v>
      </c>
      <c r="CN24" s="6"/>
      <c r="CP24" s="5">
        <f>ROUND(SUM(CP17:CP23),5)</f>
        <v>0</v>
      </c>
      <c r="CQ24" s="6"/>
      <c r="CR24" s="5">
        <f>ROUND(SUM(CR17:CR23),5)</f>
        <v>0</v>
      </c>
      <c r="CS24" s="6"/>
      <c r="CT24" s="5">
        <f>ROUND(SUM(CT17:CT23),5)</f>
        <v>0</v>
      </c>
      <c r="CU24" s="6"/>
      <c r="CV24" s="5">
        <f>ROUND(SUM(CV17:CV23),5)</f>
        <v>150</v>
      </c>
      <c r="CW24" s="6"/>
      <c r="CX24" s="5">
        <f>ROUND(SUM(CX17:CX23),5)</f>
        <v>0</v>
      </c>
      <c r="CY24" s="6"/>
      <c r="CZ24" s="5">
        <f>ROUND(SUM(CZ17:CZ23),5)</f>
        <v>1500</v>
      </c>
      <c r="DA24" s="6"/>
      <c r="DB24" s="5">
        <f>ROUND(SUM(DB17:DB23),5)</f>
        <v>5645</v>
      </c>
      <c r="DC24" s="6"/>
      <c r="DD24" s="5">
        <f>ROUND(SUM(DD17:DD23),5)</f>
        <v>6045</v>
      </c>
      <c r="DE24" s="6"/>
      <c r="DF24" s="5">
        <f>ROUND(SUM(DF17:DF23),5)</f>
        <v>14950</v>
      </c>
      <c r="DG24" s="6"/>
      <c r="DH24" s="5">
        <f>ROUND(SUM(DH17:DH23),5)</f>
        <v>16795</v>
      </c>
      <c r="DI24" s="6"/>
      <c r="DJ24" s="5">
        <f>ROUND(SUM(DJ17:DJ23),5)</f>
        <v>750</v>
      </c>
      <c r="DK24" s="6"/>
      <c r="DL24" s="5">
        <f>ROUND(SUM(DL17:DL23),5)</f>
        <v>0</v>
      </c>
      <c r="DM24" s="6"/>
      <c r="DN24" s="5">
        <f t="shared" si="9"/>
        <v>45835</v>
      </c>
      <c r="DO24" s="6"/>
      <c r="DP24" s="5">
        <f t="shared" si="10"/>
        <v>45835</v>
      </c>
      <c r="DQ24" s="6"/>
      <c r="DR24" s="5">
        <f t="shared" si="11"/>
        <v>0</v>
      </c>
    </row>
    <row r="25" spans="1:122" x14ac:dyDescent="0.25">
      <c r="A25" s="1"/>
      <c r="B25" s="1"/>
      <c r="C25" s="1"/>
      <c r="D25" s="1"/>
      <c r="E25" s="1" t="s">
        <v>34</v>
      </c>
      <c r="F25" s="1"/>
      <c r="G25" s="5"/>
      <c r="H25" s="6"/>
      <c r="I25" s="5"/>
      <c r="J25" s="6"/>
      <c r="K25" s="5"/>
      <c r="L25" s="6"/>
      <c r="M25" s="5"/>
      <c r="N25" s="6"/>
      <c r="O25" s="5"/>
      <c r="P25" s="6"/>
      <c r="Q25" s="5"/>
      <c r="R25" s="6"/>
      <c r="S25" s="5"/>
      <c r="T25" s="6"/>
      <c r="U25" s="5"/>
      <c r="V25" s="6"/>
      <c r="W25" s="5"/>
      <c r="X25" s="6"/>
      <c r="Y25" s="5"/>
      <c r="Z25" s="6"/>
      <c r="AA25" s="5"/>
      <c r="AB25" s="6"/>
      <c r="AC25" s="5"/>
      <c r="AD25" s="6"/>
      <c r="AE25" s="5"/>
      <c r="AF25" s="6"/>
      <c r="AG25" s="5"/>
      <c r="AH25" s="6"/>
      <c r="AI25" s="5"/>
      <c r="AJ25" s="6"/>
      <c r="AK25" s="5"/>
      <c r="AL25" s="6"/>
      <c r="AM25" s="5"/>
      <c r="AN25" s="6"/>
      <c r="AO25" s="5"/>
      <c r="AP25" s="6"/>
      <c r="AQ25" s="5"/>
      <c r="AR25" s="6"/>
      <c r="AS25" s="5"/>
      <c r="AT25" s="6"/>
      <c r="AU25" s="5"/>
      <c r="AV25" s="6"/>
      <c r="AW25" s="5"/>
      <c r="AX25" s="6"/>
      <c r="AY25" s="5"/>
      <c r="AZ25" s="6"/>
      <c r="BA25" s="5"/>
      <c r="BB25" s="6"/>
      <c r="BC25" s="5"/>
      <c r="BD25" s="6"/>
      <c r="BE25" s="5"/>
      <c r="BF25" s="6"/>
      <c r="BG25" s="5"/>
      <c r="BH25" s="6"/>
      <c r="BK25" s="5"/>
      <c r="BL25" s="6"/>
      <c r="BM25" s="5"/>
      <c r="BN25" s="6"/>
      <c r="BO25" s="5"/>
      <c r="BP25" s="6"/>
      <c r="BQ25" s="5"/>
      <c r="BR25" s="6"/>
      <c r="BS25" s="5"/>
      <c r="BT25" s="6"/>
      <c r="BU25" s="5"/>
      <c r="BV25" s="6"/>
      <c r="BW25" s="5"/>
      <c r="BX25" s="6"/>
      <c r="BY25" s="5"/>
      <c r="BZ25" s="6"/>
      <c r="CA25" s="5"/>
      <c r="CB25" s="6"/>
      <c r="CC25" s="5"/>
      <c r="CD25" s="6"/>
      <c r="CE25" s="5"/>
      <c r="CF25" s="6"/>
      <c r="CG25" s="5"/>
      <c r="CH25" s="6"/>
      <c r="CI25" s="5"/>
      <c r="CJ25" s="6"/>
      <c r="CK25" s="5"/>
      <c r="CL25" s="6"/>
      <c r="CM25" s="5"/>
      <c r="CN25" s="6"/>
      <c r="CP25" s="5"/>
      <c r="CQ25" s="6"/>
      <c r="CR25" s="5"/>
      <c r="CS25" s="6"/>
      <c r="CT25" s="5"/>
      <c r="CU25" s="6"/>
      <c r="CV25" s="5"/>
      <c r="CW25" s="6"/>
      <c r="CX25" s="5"/>
      <c r="CY25" s="6"/>
      <c r="CZ25" s="5"/>
      <c r="DA25" s="6"/>
      <c r="DB25" s="5"/>
      <c r="DC25" s="6"/>
      <c r="DD25" s="5"/>
      <c r="DE25" s="6"/>
      <c r="DF25" s="5"/>
      <c r="DG25" s="6"/>
      <c r="DH25" s="5"/>
      <c r="DI25" s="6"/>
      <c r="DJ25" s="5"/>
      <c r="DK25" s="6"/>
      <c r="DL25" s="5"/>
      <c r="DM25" s="6"/>
      <c r="DN25" s="5"/>
      <c r="DO25" s="6"/>
      <c r="DP25" s="5"/>
      <c r="DQ25" s="6"/>
      <c r="DR25" s="5"/>
    </row>
    <row r="26" spans="1:122" x14ac:dyDescent="0.25">
      <c r="A26" s="1"/>
      <c r="B26" s="1"/>
      <c r="C26" s="1"/>
      <c r="D26" s="1"/>
      <c r="E26" s="1"/>
      <c r="F26" s="1" t="s">
        <v>35</v>
      </c>
      <c r="G26" s="5"/>
      <c r="H26" s="6"/>
      <c r="I26" s="5">
        <v>0</v>
      </c>
      <c r="J26" s="6"/>
      <c r="K26" s="5"/>
      <c r="L26" s="6"/>
      <c r="M26" s="5">
        <v>0</v>
      </c>
      <c r="N26" s="6"/>
      <c r="O26" s="5"/>
      <c r="P26" s="6"/>
      <c r="Q26" s="5">
        <v>0</v>
      </c>
      <c r="R26" s="6"/>
      <c r="S26" s="5"/>
      <c r="T26" s="6"/>
      <c r="U26" s="5">
        <v>0</v>
      </c>
      <c r="V26" s="6"/>
      <c r="W26" s="5"/>
      <c r="X26" s="6"/>
      <c r="Y26" s="5">
        <v>0</v>
      </c>
      <c r="Z26" s="6"/>
      <c r="AA26" s="5"/>
      <c r="AB26" s="6"/>
      <c r="AC26" s="5">
        <v>0</v>
      </c>
      <c r="AD26" s="6"/>
      <c r="AE26" s="5"/>
      <c r="AF26" s="6"/>
      <c r="AG26" s="5">
        <v>0</v>
      </c>
      <c r="AH26" s="6"/>
      <c r="AI26" s="5"/>
      <c r="AJ26" s="6"/>
      <c r="AK26" s="5">
        <v>0</v>
      </c>
      <c r="AL26" s="6"/>
      <c r="AM26" s="5"/>
      <c r="AN26" s="6"/>
      <c r="AO26" s="5">
        <v>0</v>
      </c>
      <c r="AP26" s="6"/>
      <c r="AQ26" s="5">
        <v>1500</v>
      </c>
      <c r="AR26" s="6"/>
      <c r="AS26" s="5">
        <v>1540</v>
      </c>
      <c r="AT26" s="6"/>
      <c r="AU26" s="5">
        <v>5500</v>
      </c>
      <c r="AV26" s="6"/>
      <c r="AW26" s="5">
        <v>5120</v>
      </c>
      <c r="AX26" s="6"/>
      <c r="AY26" s="5">
        <v>2000</v>
      </c>
      <c r="AZ26" s="6"/>
      <c r="BA26" s="5">
        <v>1290</v>
      </c>
      <c r="BB26" s="6"/>
      <c r="BC26" s="5">
        <f t="shared" ref="BC26:BC31" si="12">ROUND(G26+K26+O26+S26+W26+AA26+AE26+AI26+AM26+AQ26+AU26+AY26,5)</f>
        <v>9000</v>
      </c>
      <c r="BD26" s="6"/>
      <c r="BE26" s="5">
        <f t="shared" ref="BE26:BE31" si="13">ROUND(I26+M26+Q26+U26+Y26+AC26+AG26+AK26+AO26+AS26+AW26+BA26,5)</f>
        <v>7950</v>
      </c>
      <c r="BF26" s="6"/>
      <c r="BG26" s="5">
        <f t="shared" ref="BG26:BG31" si="14">ROUND((BC26-BE26),5)</f>
        <v>1050</v>
      </c>
      <c r="BH26" s="6"/>
      <c r="BI26">
        <f>26*350</f>
        <v>9100</v>
      </c>
      <c r="BK26" s="5"/>
      <c r="BL26" s="6"/>
      <c r="BM26" s="5"/>
      <c r="BN26" s="6"/>
      <c r="BO26" s="5"/>
      <c r="BP26" s="6"/>
      <c r="BQ26" s="5"/>
      <c r="BR26" s="6"/>
      <c r="BS26" s="5"/>
      <c r="BT26" s="6"/>
      <c r="BU26" s="5"/>
      <c r="BV26" s="6"/>
      <c r="BW26" s="5"/>
      <c r="BX26" s="6"/>
      <c r="BY26" s="5"/>
      <c r="BZ26" s="6"/>
      <c r="CA26" s="5"/>
      <c r="CB26" s="6"/>
      <c r="CC26" s="5">
        <v>1500</v>
      </c>
      <c r="CD26" s="6"/>
      <c r="CE26" s="5">
        <v>5500</v>
      </c>
      <c r="CF26" s="6"/>
      <c r="CG26" s="5">
        <v>2000</v>
      </c>
      <c r="CH26" s="6"/>
      <c r="CI26" s="5">
        <f t="shared" ref="CI26:CI31" si="15">ROUND(BK26+BM26+BO26+BQ26+BS26+BU26+BW26+BY26+CA26+CC26+CE26+CG26,5)</f>
        <v>9000</v>
      </c>
      <c r="CJ26" s="6"/>
      <c r="CK26" s="5">
        <f t="shared" ref="CK26:CK31" si="16">BC26</f>
        <v>9000</v>
      </c>
      <c r="CL26" s="6"/>
      <c r="CM26" s="5">
        <f t="shared" ref="CM26:CM31" si="17">ROUND((CI26-CK26),5)</f>
        <v>0</v>
      </c>
      <c r="CN26" s="6"/>
      <c r="CP26" s="5"/>
      <c r="CQ26" s="6"/>
      <c r="CR26" s="5"/>
      <c r="CS26" s="6"/>
      <c r="CT26" s="5"/>
      <c r="CU26" s="6"/>
      <c r="CV26" s="5"/>
      <c r="CW26" s="6"/>
      <c r="CX26" s="5"/>
      <c r="CY26" s="6"/>
      <c r="CZ26" s="5"/>
      <c r="DA26" s="6"/>
      <c r="DB26" s="5"/>
      <c r="DC26" s="6"/>
      <c r="DD26" s="5"/>
      <c r="DE26" s="6"/>
      <c r="DF26" s="5"/>
      <c r="DG26" s="6"/>
      <c r="DH26" s="5">
        <v>1500</v>
      </c>
      <c r="DI26" s="6"/>
      <c r="DJ26" s="5">
        <v>5500</v>
      </c>
      <c r="DK26" s="6"/>
      <c r="DL26" s="5">
        <v>2000</v>
      </c>
      <c r="DM26" s="6"/>
      <c r="DN26" s="5">
        <f t="shared" ref="DN26:DN31" si="18">ROUND(CP26+CR26+CT26+CV26+CX26+CZ26+DB26+DD26+DF26+DH26+DJ26+DL26,5)</f>
        <v>9000</v>
      </c>
      <c r="DO26" s="6"/>
      <c r="DP26" s="5">
        <f t="shared" ref="DP26:DP31" si="19">CI26</f>
        <v>9000</v>
      </c>
      <c r="DQ26" s="6"/>
      <c r="DR26" s="5">
        <f t="shared" ref="DR26:DR31" si="20">ROUND((DN26-DP26),5)</f>
        <v>0</v>
      </c>
    </row>
    <row r="27" spans="1:122" x14ac:dyDescent="0.25">
      <c r="A27" s="1"/>
      <c r="B27" s="1"/>
      <c r="C27" s="1"/>
      <c r="D27" s="1"/>
      <c r="E27" s="1"/>
      <c r="F27" s="1" t="s">
        <v>36</v>
      </c>
      <c r="G27" s="5"/>
      <c r="H27" s="6"/>
      <c r="I27" s="5">
        <v>0</v>
      </c>
      <c r="J27" s="6"/>
      <c r="K27" s="5"/>
      <c r="L27" s="6"/>
      <c r="M27" s="5">
        <v>0</v>
      </c>
      <c r="N27" s="6"/>
      <c r="O27" s="5"/>
      <c r="P27" s="6"/>
      <c r="Q27" s="5">
        <v>0</v>
      </c>
      <c r="R27" s="6"/>
      <c r="S27" s="5">
        <v>0</v>
      </c>
      <c r="T27" s="6"/>
      <c r="U27" s="5">
        <v>720</v>
      </c>
      <c r="V27" s="6"/>
      <c r="W27" s="5">
        <v>0</v>
      </c>
      <c r="X27" s="6"/>
      <c r="Y27" s="5">
        <v>6735</v>
      </c>
      <c r="Z27" s="6"/>
      <c r="AA27" s="5">
        <v>0</v>
      </c>
      <c r="AB27" s="6"/>
      <c r="AC27" s="5">
        <v>2950</v>
      </c>
      <c r="AD27" s="6"/>
      <c r="AE27" s="5"/>
      <c r="AF27" s="6"/>
      <c r="AG27" s="5">
        <v>0</v>
      </c>
      <c r="AH27" s="6"/>
      <c r="AI27" s="5"/>
      <c r="AJ27" s="6"/>
      <c r="AK27" s="5">
        <v>0</v>
      </c>
      <c r="AL27" s="6"/>
      <c r="AM27" s="5"/>
      <c r="AN27" s="6"/>
      <c r="AO27" s="5">
        <v>0</v>
      </c>
      <c r="AP27" s="6"/>
      <c r="AQ27" s="5"/>
      <c r="AR27" s="6"/>
      <c r="AS27" s="5">
        <v>0</v>
      </c>
      <c r="AT27" s="6"/>
      <c r="AU27" s="5"/>
      <c r="AV27" s="6"/>
      <c r="AW27" s="5">
        <v>0</v>
      </c>
      <c r="AX27" s="6"/>
      <c r="AY27" s="5"/>
      <c r="AZ27" s="6"/>
      <c r="BA27" s="5">
        <v>0</v>
      </c>
      <c r="BB27" s="6"/>
      <c r="BC27" s="5">
        <f t="shared" si="12"/>
        <v>0</v>
      </c>
      <c r="BD27" s="6"/>
      <c r="BE27" s="5">
        <f t="shared" si="13"/>
        <v>10405</v>
      </c>
      <c r="BF27" s="6"/>
      <c r="BG27" s="5">
        <f t="shared" si="14"/>
        <v>-10405</v>
      </c>
      <c r="BH27" s="6"/>
      <c r="BK27" s="5"/>
      <c r="BL27" s="6"/>
      <c r="BM27" s="5"/>
      <c r="BN27" s="6"/>
      <c r="BO27" s="5"/>
      <c r="BP27" s="6"/>
      <c r="BQ27" s="5">
        <v>0</v>
      </c>
      <c r="BR27" s="6"/>
      <c r="BS27" s="5">
        <v>0</v>
      </c>
      <c r="BT27" s="6"/>
      <c r="BU27" s="5">
        <v>0</v>
      </c>
      <c r="BV27" s="6"/>
      <c r="BW27" s="5"/>
      <c r="BX27" s="6"/>
      <c r="BY27" s="5"/>
      <c r="BZ27" s="6"/>
      <c r="CA27" s="5"/>
      <c r="CB27" s="6"/>
      <c r="CC27" s="5"/>
      <c r="CD27" s="6"/>
      <c r="CE27" s="5"/>
      <c r="CF27" s="6"/>
      <c r="CG27" s="5"/>
      <c r="CH27" s="6"/>
      <c r="CI27" s="5">
        <f t="shared" si="15"/>
        <v>0</v>
      </c>
      <c r="CJ27" s="6"/>
      <c r="CK27" s="5">
        <f t="shared" si="16"/>
        <v>0</v>
      </c>
      <c r="CL27" s="6"/>
      <c r="CM27" s="5">
        <f t="shared" si="17"/>
        <v>0</v>
      </c>
      <c r="CN27" s="6"/>
      <c r="CP27" s="5"/>
      <c r="CQ27" s="6"/>
      <c r="CR27" s="5"/>
      <c r="CS27" s="6"/>
      <c r="CT27" s="5"/>
      <c r="CU27" s="6"/>
      <c r="CV27" s="5">
        <v>0</v>
      </c>
      <c r="CW27" s="6"/>
      <c r="CX27" s="5">
        <v>0</v>
      </c>
      <c r="CY27" s="6"/>
      <c r="CZ27" s="5">
        <v>0</v>
      </c>
      <c r="DA27" s="6"/>
      <c r="DB27" s="5"/>
      <c r="DC27" s="6"/>
      <c r="DD27" s="5"/>
      <c r="DE27" s="6"/>
      <c r="DF27" s="5"/>
      <c r="DG27" s="6"/>
      <c r="DH27" s="5"/>
      <c r="DI27" s="6"/>
      <c r="DJ27" s="5"/>
      <c r="DK27" s="6"/>
      <c r="DL27" s="5"/>
      <c r="DM27" s="6"/>
      <c r="DN27" s="5">
        <f t="shared" si="18"/>
        <v>0</v>
      </c>
      <c r="DO27" s="6"/>
      <c r="DP27" s="5">
        <f t="shared" si="19"/>
        <v>0</v>
      </c>
      <c r="DQ27" s="6"/>
      <c r="DR27" s="5">
        <f t="shared" si="20"/>
        <v>0</v>
      </c>
    </row>
    <row r="28" spans="1:122" x14ac:dyDescent="0.25">
      <c r="A28" s="1"/>
      <c r="B28" s="1"/>
      <c r="C28" s="1"/>
      <c r="D28" s="1"/>
      <c r="E28" s="1"/>
      <c r="F28" s="1" t="s">
        <v>37</v>
      </c>
      <c r="G28" s="5">
        <v>3000</v>
      </c>
      <c r="H28" s="6"/>
      <c r="I28" s="5">
        <v>1170</v>
      </c>
      <c r="J28" s="6"/>
      <c r="K28" s="5">
        <v>12000</v>
      </c>
      <c r="L28" s="6"/>
      <c r="M28" s="5">
        <v>10830</v>
      </c>
      <c r="N28" s="6"/>
      <c r="O28" s="5">
        <v>4000</v>
      </c>
      <c r="P28" s="6"/>
      <c r="Q28" s="5">
        <v>3750</v>
      </c>
      <c r="R28" s="6"/>
      <c r="S28" s="5"/>
      <c r="T28" s="6"/>
      <c r="U28" s="5">
        <v>0</v>
      </c>
      <c r="V28" s="6"/>
      <c r="W28" s="5"/>
      <c r="X28" s="6"/>
      <c r="Y28" s="5">
        <v>0</v>
      </c>
      <c r="Z28" s="6"/>
      <c r="AA28" s="5"/>
      <c r="AB28" s="6"/>
      <c r="AC28" s="5">
        <v>0</v>
      </c>
      <c r="AD28" s="6"/>
      <c r="AE28" s="5"/>
      <c r="AF28" s="6"/>
      <c r="AG28" s="5">
        <v>0</v>
      </c>
      <c r="AH28" s="6"/>
      <c r="AI28" s="5"/>
      <c r="AJ28" s="6"/>
      <c r="AK28" s="5">
        <v>0</v>
      </c>
      <c r="AL28" s="6"/>
      <c r="AM28" s="5"/>
      <c r="AN28" s="6"/>
      <c r="AO28" s="5">
        <v>0</v>
      </c>
      <c r="AP28" s="6"/>
      <c r="AQ28" s="5"/>
      <c r="AR28" s="6"/>
      <c r="AS28" s="5">
        <v>0</v>
      </c>
      <c r="AT28" s="6"/>
      <c r="AU28" s="5"/>
      <c r="AV28" s="6"/>
      <c r="AW28" s="5">
        <v>0</v>
      </c>
      <c r="AX28" s="6"/>
      <c r="AY28" s="5"/>
      <c r="AZ28" s="6"/>
      <c r="BA28" s="5">
        <v>0</v>
      </c>
      <c r="BB28" s="6"/>
      <c r="BC28" s="5">
        <f t="shared" si="12"/>
        <v>19000</v>
      </c>
      <c r="BD28" s="6"/>
      <c r="BE28" s="5">
        <f t="shared" si="13"/>
        <v>15750</v>
      </c>
      <c r="BF28" s="6"/>
      <c r="BG28" s="5">
        <f t="shared" si="14"/>
        <v>3250</v>
      </c>
      <c r="BH28" s="6"/>
      <c r="BI28">
        <f>55*350</f>
        <v>19250</v>
      </c>
      <c r="BK28" s="5">
        <v>3000</v>
      </c>
      <c r="BL28" s="6"/>
      <c r="BM28" s="5">
        <v>12000</v>
      </c>
      <c r="BN28" s="6"/>
      <c r="BO28" s="5">
        <v>4000</v>
      </c>
      <c r="BP28" s="6"/>
      <c r="BQ28" s="5"/>
      <c r="BR28" s="6"/>
      <c r="BS28" s="5"/>
      <c r="BT28" s="6"/>
      <c r="BU28" s="5"/>
      <c r="BV28" s="6"/>
      <c r="BW28" s="5"/>
      <c r="BX28" s="6"/>
      <c r="BY28" s="5"/>
      <c r="BZ28" s="6"/>
      <c r="CA28" s="5"/>
      <c r="CB28" s="6"/>
      <c r="CC28" s="5"/>
      <c r="CD28" s="6"/>
      <c r="CE28" s="5"/>
      <c r="CF28" s="6"/>
      <c r="CG28" s="5"/>
      <c r="CH28" s="6"/>
      <c r="CI28" s="5">
        <f t="shared" si="15"/>
        <v>19000</v>
      </c>
      <c r="CJ28" s="6"/>
      <c r="CK28" s="5">
        <f t="shared" si="16"/>
        <v>19000</v>
      </c>
      <c r="CL28" s="6"/>
      <c r="CM28" s="5">
        <f t="shared" si="17"/>
        <v>0</v>
      </c>
      <c r="CN28" s="6"/>
      <c r="CP28" s="5">
        <v>3000</v>
      </c>
      <c r="CQ28" s="6"/>
      <c r="CR28" s="5">
        <v>12000</v>
      </c>
      <c r="CS28" s="6"/>
      <c r="CT28" s="5">
        <v>4000</v>
      </c>
      <c r="CU28" s="6"/>
      <c r="CV28" s="5"/>
      <c r="CW28" s="6"/>
      <c r="CX28" s="5"/>
      <c r="CY28" s="6"/>
      <c r="CZ28" s="5"/>
      <c r="DA28" s="6"/>
      <c r="DB28" s="5"/>
      <c r="DC28" s="6"/>
      <c r="DD28" s="5"/>
      <c r="DE28" s="6"/>
      <c r="DF28" s="5"/>
      <c r="DG28" s="6"/>
      <c r="DH28" s="5"/>
      <c r="DI28" s="6"/>
      <c r="DJ28" s="5"/>
      <c r="DK28" s="6"/>
      <c r="DL28" s="5"/>
      <c r="DM28" s="6"/>
      <c r="DN28" s="5">
        <f t="shared" si="18"/>
        <v>19000</v>
      </c>
      <c r="DO28" s="6"/>
      <c r="DP28" s="5">
        <f t="shared" si="19"/>
        <v>19000</v>
      </c>
      <c r="DQ28" s="6"/>
      <c r="DR28" s="5">
        <f t="shared" si="20"/>
        <v>0</v>
      </c>
    </row>
    <row r="29" spans="1:122" ht="15.75" thickBot="1" x14ac:dyDescent="0.3">
      <c r="A29" s="1"/>
      <c r="B29" s="1"/>
      <c r="C29" s="1"/>
      <c r="D29" s="1"/>
      <c r="E29" s="1"/>
      <c r="F29" s="1" t="s">
        <v>197</v>
      </c>
      <c r="G29" s="8"/>
      <c r="H29" s="6"/>
      <c r="I29" s="8">
        <v>0</v>
      </c>
      <c r="J29" s="6"/>
      <c r="K29" s="8"/>
      <c r="L29" s="6"/>
      <c r="M29" s="8">
        <v>0</v>
      </c>
      <c r="N29" s="6"/>
      <c r="O29" s="8"/>
      <c r="P29" s="6"/>
      <c r="Q29" s="8">
        <v>0</v>
      </c>
      <c r="R29" s="6"/>
      <c r="S29" s="8"/>
      <c r="T29" s="6"/>
      <c r="U29" s="8">
        <v>0</v>
      </c>
      <c r="V29" s="6"/>
      <c r="W29" s="8"/>
      <c r="X29" s="6"/>
      <c r="Y29" s="8">
        <v>0</v>
      </c>
      <c r="Z29" s="6"/>
      <c r="AA29" s="8">
        <v>1500</v>
      </c>
      <c r="AB29" s="6"/>
      <c r="AC29" s="8">
        <v>1212</v>
      </c>
      <c r="AD29" s="6"/>
      <c r="AE29" s="8">
        <v>2000</v>
      </c>
      <c r="AF29" s="6"/>
      <c r="AG29" s="8">
        <v>950</v>
      </c>
      <c r="AH29" s="6"/>
      <c r="AI29" s="8">
        <v>10000</v>
      </c>
      <c r="AJ29" s="6"/>
      <c r="AK29" s="8">
        <v>9651.5</v>
      </c>
      <c r="AL29" s="6"/>
      <c r="AM29" s="8">
        <v>3000</v>
      </c>
      <c r="AN29" s="6"/>
      <c r="AO29" s="8">
        <v>738</v>
      </c>
      <c r="AP29" s="6"/>
      <c r="AQ29" s="8"/>
      <c r="AR29" s="6"/>
      <c r="AS29" s="8">
        <v>0</v>
      </c>
      <c r="AT29" s="6"/>
      <c r="AU29" s="8"/>
      <c r="AV29" s="6"/>
      <c r="AW29" s="8">
        <v>0</v>
      </c>
      <c r="AX29" s="6"/>
      <c r="AY29" s="8"/>
      <c r="AZ29" s="6"/>
      <c r="BA29" s="8">
        <v>0</v>
      </c>
      <c r="BB29" s="6"/>
      <c r="BC29" s="8">
        <f t="shared" si="12"/>
        <v>16500</v>
      </c>
      <c r="BD29" s="6"/>
      <c r="BE29" s="8">
        <f t="shared" si="13"/>
        <v>12551.5</v>
      </c>
      <c r="BF29" s="6"/>
      <c r="BG29" s="8">
        <f t="shared" si="14"/>
        <v>3948.5</v>
      </c>
      <c r="BH29" s="6"/>
      <c r="BI29">
        <f>33*500</f>
        <v>16500</v>
      </c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>
        <v>1500</v>
      </c>
      <c r="BV29" s="6"/>
      <c r="BW29" s="8">
        <v>2000</v>
      </c>
      <c r="BX29" s="6"/>
      <c r="BY29" s="8">
        <v>10000</v>
      </c>
      <c r="BZ29" s="6"/>
      <c r="CA29" s="8">
        <v>3000</v>
      </c>
      <c r="CB29" s="6"/>
      <c r="CC29" s="8"/>
      <c r="CD29" s="6"/>
      <c r="CE29" s="8"/>
      <c r="CF29" s="6"/>
      <c r="CG29" s="8"/>
      <c r="CH29" s="6"/>
      <c r="CI29" s="8">
        <f t="shared" si="15"/>
        <v>16500</v>
      </c>
      <c r="CJ29" s="6"/>
      <c r="CK29" s="8">
        <f t="shared" si="16"/>
        <v>16500</v>
      </c>
      <c r="CL29" s="6"/>
      <c r="CM29" s="8">
        <f t="shared" si="17"/>
        <v>0</v>
      </c>
      <c r="CN29" s="6"/>
      <c r="CP29" s="8"/>
      <c r="CQ29" s="6"/>
      <c r="CR29" s="8"/>
      <c r="CS29" s="6"/>
      <c r="CT29" s="8"/>
      <c r="CU29" s="6"/>
      <c r="CV29" s="8"/>
      <c r="CW29" s="6"/>
      <c r="CX29" s="8"/>
      <c r="CY29" s="6"/>
      <c r="CZ29" s="8">
        <v>1500</v>
      </c>
      <c r="DA29" s="6"/>
      <c r="DB29" s="8">
        <v>2000</v>
      </c>
      <c r="DC29" s="6"/>
      <c r="DD29" s="8">
        <v>10000</v>
      </c>
      <c r="DE29" s="6"/>
      <c r="DF29" s="8">
        <v>3000</v>
      </c>
      <c r="DG29" s="6"/>
      <c r="DH29" s="8"/>
      <c r="DI29" s="6"/>
      <c r="DJ29" s="8"/>
      <c r="DK29" s="6"/>
      <c r="DL29" s="8"/>
      <c r="DM29" s="6"/>
      <c r="DN29" s="8">
        <f t="shared" si="18"/>
        <v>16500</v>
      </c>
      <c r="DO29" s="6"/>
      <c r="DP29" s="8">
        <f t="shared" si="19"/>
        <v>16500</v>
      </c>
      <c r="DQ29" s="6"/>
      <c r="DR29" s="8">
        <f t="shared" si="20"/>
        <v>0</v>
      </c>
    </row>
    <row r="30" spans="1:122" ht="15.75" thickBot="1" x14ac:dyDescent="0.3">
      <c r="A30" s="1"/>
      <c r="B30" s="1"/>
      <c r="C30" s="1"/>
      <c r="D30" s="1"/>
      <c r="E30" s="1" t="s">
        <v>39</v>
      </c>
      <c r="F30" s="1"/>
      <c r="G30" s="9">
        <f>ROUND(SUM(G25:G29),5)</f>
        <v>3000</v>
      </c>
      <c r="H30" s="6"/>
      <c r="I30" s="9">
        <f>ROUND(SUM(I25:I29),5)</f>
        <v>1170</v>
      </c>
      <c r="J30" s="6"/>
      <c r="K30" s="9">
        <f>ROUND(SUM(K25:K29),5)</f>
        <v>12000</v>
      </c>
      <c r="L30" s="6"/>
      <c r="M30" s="9">
        <f>ROUND(SUM(M25:M29),5)</f>
        <v>10830</v>
      </c>
      <c r="N30" s="6"/>
      <c r="O30" s="9">
        <f>ROUND(SUM(O25:O29),5)</f>
        <v>4000</v>
      </c>
      <c r="P30" s="6"/>
      <c r="Q30" s="9">
        <f>ROUND(SUM(Q25:Q29),5)</f>
        <v>3750</v>
      </c>
      <c r="R30" s="6"/>
      <c r="S30" s="9">
        <f>ROUND(SUM(S25:S29),5)</f>
        <v>0</v>
      </c>
      <c r="T30" s="6"/>
      <c r="U30" s="9">
        <f>ROUND(SUM(U25:U29),5)</f>
        <v>720</v>
      </c>
      <c r="V30" s="6"/>
      <c r="W30" s="9">
        <f>ROUND(SUM(W25:W29),5)</f>
        <v>0</v>
      </c>
      <c r="X30" s="6"/>
      <c r="Y30" s="9">
        <f>ROUND(SUM(Y25:Y29),5)</f>
        <v>6735</v>
      </c>
      <c r="Z30" s="6"/>
      <c r="AA30" s="9">
        <f>ROUND(SUM(AA25:AA29),5)</f>
        <v>1500</v>
      </c>
      <c r="AB30" s="6"/>
      <c r="AC30" s="9">
        <f>ROUND(SUM(AC25:AC29),5)</f>
        <v>4162</v>
      </c>
      <c r="AD30" s="6"/>
      <c r="AE30" s="9">
        <f>ROUND(SUM(AE25:AE29),5)</f>
        <v>2000</v>
      </c>
      <c r="AF30" s="6"/>
      <c r="AG30" s="9">
        <f>ROUND(SUM(AG25:AG29),5)</f>
        <v>950</v>
      </c>
      <c r="AH30" s="6"/>
      <c r="AI30" s="9">
        <f>ROUND(SUM(AI25:AI29),5)</f>
        <v>10000</v>
      </c>
      <c r="AJ30" s="6"/>
      <c r="AK30" s="9">
        <f>ROUND(SUM(AK25:AK29),5)</f>
        <v>9651.5</v>
      </c>
      <c r="AL30" s="6"/>
      <c r="AM30" s="9">
        <f>ROUND(SUM(AM25:AM29),5)</f>
        <v>3000</v>
      </c>
      <c r="AN30" s="6"/>
      <c r="AO30" s="9">
        <f>ROUND(SUM(AO25:AO29),5)</f>
        <v>738</v>
      </c>
      <c r="AP30" s="6"/>
      <c r="AQ30" s="9">
        <f>ROUND(SUM(AQ25:AQ29),5)</f>
        <v>1500</v>
      </c>
      <c r="AR30" s="6"/>
      <c r="AS30" s="9">
        <f>ROUND(SUM(AS25:AS29),5)</f>
        <v>1540</v>
      </c>
      <c r="AT30" s="6"/>
      <c r="AU30" s="9">
        <f>ROUND(SUM(AU25:AU29),5)</f>
        <v>5500</v>
      </c>
      <c r="AV30" s="6"/>
      <c r="AW30" s="9">
        <f>ROUND(SUM(AW25:AW29),5)</f>
        <v>5120</v>
      </c>
      <c r="AX30" s="6"/>
      <c r="AY30" s="9">
        <f>ROUND(SUM(AY25:AY29),5)</f>
        <v>2000</v>
      </c>
      <c r="AZ30" s="6"/>
      <c r="BA30" s="9">
        <f>ROUND(SUM(BA25:BA29),5)</f>
        <v>1290</v>
      </c>
      <c r="BB30" s="6"/>
      <c r="BC30" s="9">
        <f t="shared" si="12"/>
        <v>44500</v>
      </c>
      <c r="BD30" s="6"/>
      <c r="BE30" s="9">
        <f t="shared" si="13"/>
        <v>46656.5</v>
      </c>
      <c r="BF30" s="6"/>
      <c r="BG30" s="9">
        <f t="shared" si="14"/>
        <v>-2156.5</v>
      </c>
      <c r="BH30" s="6"/>
      <c r="BK30" s="9">
        <f>ROUND(SUM(BK25:BK29),5)</f>
        <v>3000</v>
      </c>
      <c r="BL30" s="6"/>
      <c r="BM30" s="9">
        <f>ROUND(SUM(BM25:BM29),5)</f>
        <v>12000</v>
      </c>
      <c r="BN30" s="6"/>
      <c r="BO30" s="9">
        <f>ROUND(SUM(BO25:BO29),5)</f>
        <v>4000</v>
      </c>
      <c r="BP30" s="6"/>
      <c r="BQ30" s="9">
        <f>ROUND(SUM(BQ25:BQ29),5)</f>
        <v>0</v>
      </c>
      <c r="BR30" s="6"/>
      <c r="BS30" s="9">
        <f>ROUND(SUM(BS25:BS29),5)</f>
        <v>0</v>
      </c>
      <c r="BT30" s="6"/>
      <c r="BU30" s="9">
        <f>ROUND(SUM(BU25:BU29),5)</f>
        <v>1500</v>
      </c>
      <c r="BV30" s="6"/>
      <c r="BW30" s="9">
        <f>ROUND(SUM(BW25:BW29),5)</f>
        <v>2000</v>
      </c>
      <c r="BX30" s="6"/>
      <c r="BY30" s="9">
        <f>ROUND(SUM(BY25:BY29),5)</f>
        <v>10000</v>
      </c>
      <c r="BZ30" s="6"/>
      <c r="CA30" s="9">
        <f>ROUND(SUM(CA25:CA29),5)</f>
        <v>3000</v>
      </c>
      <c r="CB30" s="6"/>
      <c r="CC30" s="9">
        <f>ROUND(SUM(CC25:CC29),5)</f>
        <v>1500</v>
      </c>
      <c r="CD30" s="6"/>
      <c r="CE30" s="9">
        <f>ROUND(SUM(CE25:CE29),5)</f>
        <v>5500</v>
      </c>
      <c r="CF30" s="6"/>
      <c r="CG30" s="9">
        <f>ROUND(SUM(CG25:CG29),5)</f>
        <v>2000</v>
      </c>
      <c r="CH30" s="6"/>
      <c r="CI30" s="9">
        <f t="shared" si="15"/>
        <v>44500</v>
      </c>
      <c r="CJ30" s="6"/>
      <c r="CK30" s="9">
        <f t="shared" si="16"/>
        <v>44500</v>
      </c>
      <c r="CL30" s="6"/>
      <c r="CM30" s="9">
        <f t="shared" si="17"/>
        <v>0</v>
      </c>
      <c r="CN30" s="6"/>
      <c r="CP30" s="9">
        <f>ROUND(SUM(CP25:CP29),5)</f>
        <v>3000</v>
      </c>
      <c r="CQ30" s="6"/>
      <c r="CR30" s="9">
        <f>ROUND(SUM(CR25:CR29),5)</f>
        <v>12000</v>
      </c>
      <c r="CS30" s="6"/>
      <c r="CT30" s="9">
        <f>ROUND(SUM(CT25:CT29),5)</f>
        <v>4000</v>
      </c>
      <c r="CU30" s="6"/>
      <c r="CV30" s="9">
        <f>ROUND(SUM(CV25:CV29),5)</f>
        <v>0</v>
      </c>
      <c r="CW30" s="6"/>
      <c r="CX30" s="9">
        <f>ROUND(SUM(CX25:CX29),5)</f>
        <v>0</v>
      </c>
      <c r="CY30" s="6"/>
      <c r="CZ30" s="9">
        <f>ROUND(SUM(CZ25:CZ29),5)</f>
        <v>1500</v>
      </c>
      <c r="DA30" s="6"/>
      <c r="DB30" s="9">
        <f>ROUND(SUM(DB25:DB29),5)</f>
        <v>2000</v>
      </c>
      <c r="DC30" s="6"/>
      <c r="DD30" s="9">
        <f>ROUND(SUM(DD25:DD29),5)</f>
        <v>10000</v>
      </c>
      <c r="DE30" s="6"/>
      <c r="DF30" s="9">
        <f>ROUND(SUM(DF25:DF29),5)</f>
        <v>3000</v>
      </c>
      <c r="DG30" s="6"/>
      <c r="DH30" s="9">
        <f>ROUND(SUM(DH25:DH29),5)</f>
        <v>1500</v>
      </c>
      <c r="DI30" s="6"/>
      <c r="DJ30" s="9">
        <f>ROUND(SUM(DJ25:DJ29),5)</f>
        <v>5500</v>
      </c>
      <c r="DK30" s="6"/>
      <c r="DL30" s="9">
        <f>ROUND(SUM(DL25:DL29),5)</f>
        <v>2000</v>
      </c>
      <c r="DM30" s="6"/>
      <c r="DN30" s="9">
        <f t="shared" si="18"/>
        <v>44500</v>
      </c>
      <c r="DO30" s="6"/>
      <c r="DP30" s="9">
        <f t="shared" si="19"/>
        <v>44500</v>
      </c>
      <c r="DQ30" s="6"/>
      <c r="DR30" s="9">
        <f t="shared" si="20"/>
        <v>0</v>
      </c>
    </row>
    <row r="31" spans="1:122" x14ac:dyDescent="0.25">
      <c r="A31" s="1"/>
      <c r="B31" s="1"/>
      <c r="C31" s="1"/>
      <c r="D31" s="1" t="s">
        <v>40</v>
      </c>
      <c r="E31" s="1"/>
      <c r="F31" s="1"/>
      <c r="G31" s="5">
        <f>ROUND(G16+G24+G30,5)</f>
        <v>3000</v>
      </c>
      <c r="H31" s="6"/>
      <c r="I31" s="5">
        <f>ROUND(I16+I24+I30,5)</f>
        <v>1170</v>
      </c>
      <c r="J31" s="6"/>
      <c r="K31" s="5">
        <f>ROUND(K16+K24+K30,5)</f>
        <v>12000</v>
      </c>
      <c r="L31" s="6"/>
      <c r="M31" s="5">
        <f>ROUND(M16+M24+M30,5)</f>
        <v>10830</v>
      </c>
      <c r="N31" s="6"/>
      <c r="O31" s="5">
        <f>ROUND(O16+O24+O30,5)</f>
        <v>4000</v>
      </c>
      <c r="P31" s="6"/>
      <c r="Q31" s="5">
        <f>ROUND(Q16+Q24+Q30,5)</f>
        <v>3750</v>
      </c>
      <c r="R31" s="6"/>
      <c r="S31" s="5">
        <f>ROUND(S16+S24+S30,5)</f>
        <v>150</v>
      </c>
      <c r="T31" s="6"/>
      <c r="U31" s="5">
        <f>ROUND(U16+U24+U30,5)</f>
        <v>865</v>
      </c>
      <c r="V31" s="6"/>
      <c r="W31" s="5">
        <f>ROUND(W16+W24+W30,5)</f>
        <v>0</v>
      </c>
      <c r="X31" s="6"/>
      <c r="Y31" s="5">
        <f>ROUND(Y16+Y24+Y30,5)</f>
        <v>6735</v>
      </c>
      <c r="Z31" s="6"/>
      <c r="AA31" s="5">
        <f>ROUND(AA16+AA24+AA30,5)</f>
        <v>3000</v>
      </c>
      <c r="AB31" s="6"/>
      <c r="AC31" s="5">
        <f>ROUND(AC16+AC24+AC30,5)</f>
        <v>5596</v>
      </c>
      <c r="AD31" s="6"/>
      <c r="AE31" s="5">
        <f>ROUND(AE16+AE24+AE30,5)</f>
        <v>7645</v>
      </c>
      <c r="AF31" s="6"/>
      <c r="AG31" s="5">
        <f>ROUND(AG16+AG24+AG30,5)</f>
        <v>6559</v>
      </c>
      <c r="AH31" s="6"/>
      <c r="AI31" s="5">
        <f>ROUND(AI16+AI24+AI30,5)</f>
        <v>16045</v>
      </c>
      <c r="AJ31" s="6"/>
      <c r="AK31" s="5">
        <f>ROUND(AK16+AK24+AK30,5)</f>
        <v>15575.5</v>
      </c>
      <c r="AL31" s="6"/>
      <c r="AM31" s="5">
        <f>ROUND(AM16+AM24+AM30,5)</f>
        <v>17950</v>
      </c>
      <c r="AN31" s="6"/>
      <c r="AO31" s="5">
        <f>ROUND(AO16+AO24+AO30,5)</f>
        <v>16038</v>
      </c>
      <c r="AP31" s="6"/>
      <c r="AQ31" s="5">
        <f>ROUND(AQ16+AQ24+AQ30,5)</f>
        <v>18295</v>
      </c>
      <c r="AR31" s="6"/>
      <c r="AS31" s="5">
        <f>ROUND(AS16+AS24+AS30,5)</f>
        <v>18268</v>
      </c>
      <c r="AT31" s="6"/>
      <c r="AU31" s="5">
        <f>ROUND(AU16+AU24+AU30,5)</f>
        <v>6250</v>
      </c>
      <c r="AV31" s="6"/>
      <c r="AW31" s="5">
        <f>ROUND(AW16+AW24+AW30,5)</f>
        <v>5370</v>
      </c>
      <c r="AX31" s="6"/>
      <c r="AY31" s="5">
        <f>ROUND(AY16+AY24+AY30,5)</f>
        <v>2000</v>
      </c>
      <c r="AZ31" s="6"/>
      <c r="BA31" s="5">
        <f>ROUND(BA16+BA24+BA30,5)</f>
        <v>1390</v>
      </c>
      <c r="BB31" s="6"/>
      <c r="BC31" s="5">
        <f t="shared" si="12"/>
        <v>90335</v>
      </c>
      <c r="BD31" s="6"/>
      <c r="BE31" s="5">
        <f t="shared" si="13"/>
        <v>92146.5</v>
      </c>
      <c r="BF31" s="6"/>
      <c r="BG31" s="5">
        <f t="shared" si="14"/>
        <v>-1811.5</v>
      </c>
      <c r="BH31" s="6"/>
      <c r="BK31" s="5">
        <f>ROUND(BK16+BK24+BK30,5)</f>
        <v>3000</v>
      </c>
      <c r="BL31" s="6"/>
      <c r="BM31" s="5">
        <f>ROUND(BM16+BM24+BM30,5)</f>
        <v>12000</v>
      </c>
      <c r="BN31" s="6"/>
      <c r="BO31" s="5">
        <f>ROUND(BO16+BO24+BO30,5)</f>
        <v>4000</v>
      </c>
      <c r="BP31" s="6"/>
      <c r="BQ31" s="5">
        <f>ROUND(BQ16+BQ24+BQ30,5)</f>
        <v>150</v>
      </c>
      <c r="BR31" s="6"/>
      <c r="BS31" s="5">
        <f>ROUND(BS16+BS24+BS30,5)</f>
        <v>0</v>
      </c>
      <c r="BT31" s="6"/>
      <c r="BU31" s="5">
        <f>ROUND(BU16+BU24+BU30,5)</f>
        <v>3000</v>
      </c>
      <c r="BV31" s="6"/>
      <c r="BW31" s="5">
        <f>ROUND(BW16+BW24+BW30,5)</f>
        <v>7645</v>
      </c>
      <c r="BX31" s="6"/>
      <c r="BY31" s="5">
        <f>ROUND(BY16+BY24+BY30,5)</f>
        <v>16045</v>
      </c>
      <c r="BZ31" s="6"/>
      <c r="CA31" s="5">
        <f>ROUND(CA16+CA24+CA30,5)</f>
        <v>17950</v>
      </c>
      <c r="CB31" s="6"/>
      <c r="CC31" s="5">
        <f>ROUND(CC16+CC24+CC30,5)</f>
        <v>18295</v>
      </c>
      <c r="CD31" s="6"/>
      <c r="CE31" s="5">
        <f>ROUND(CE16+CE24+CE30,5)</f>
        <v>6250</v>
      </c>
      <c r="CF31" s="6"/>
      <c r="CG31" s="5">
        <f>ROUND(CG16+CG24+CG30,5)</f>
        <v>2000</v>
      </c>
      <c r="CH31" s="6"/>
      <c r="CI31" s="5">
        <f t="shared" si="15"/>
        <v>90335</v>
      </c>
      <c r="CJ31" s="6"/>
      <c r="CK31" s="5">
        <f t="shared" si="16"/>
        <v>90335</v>
      </c>
      <c r="CL31" s="6"/>
      <c r="CM31" s="5">
        <f t="shared" si="17"/>
        <v>0</v>
      </c>
      <c r="CN31" s="6"/>
      <c r="CP31" s="5">
        <f>ROUND(CP16+CP24+CP30,5)</f>
        <v>3000</v>
      </c>
      <c r="CQ31" s="6"/>
      <c r="CR31" s="5">
        <f>ROUND(CR16+CR24+CR30,5)</f>
        <v>12000</v>
      </c>
      <c r="CS31" s="6"/>
      <c r="CT31" s="5">
        <f>ROUND(CT16+CT24+CT30,5)</f>
        <v>4000</v>
      </c>
      <c r="CU31" s="6"/>
      <c r="CV31" s="5">
        <f>ROUND(CV16+CV24+CV30,5)</f>
        <v>150</v>
      </c>
      <c r="CW31" s="6"/>
      <c r="CX31" s="5">
        <f>ROUND(CX16+CX24+CX30,5)</f>
        <v>0</v>
      </c>
      <c r="CY31" s="6"/>
      <c r="CZ31" s="5">
        <f>ROUND(CZ16+CZ24+CZ30,5)</f>
        <v>3000</v>
      </c>
      <c r="DA31" s="6"/>
      <c r="DB31" s="5">
        <f>ROUND(DB16+DB24+DB30,5)</f>
        <v>7645</v>
      </c>
      <c r="DC31" s="6"/>
      <c r="DD31" s="5">
        <f>ROUND(DD16+DD24+DD30,5)</f>
        <v>16045</v>
      </c>
      <c r="DE31" s="6"/>
      <c r="DF31" s="5">
        <f>ROUND(DF16+DF24+DF30,5)</f>
        <v>17950</v>
      </c>
      <c r="DG31" s="6"/>
      <c r="DH31" s="5">
        <f>ROUND(DH16+DH24+DH30,5)</f>
        <v>18295</v>
      </c>
      <c r="DI31" s="6"/>
      <c r="DJ31" s="5">
        <f>ROUND(DJ16+DJ24+DJ30,5)</f>
        <v>6250</v>
      </c>
      <c r="DK31" s="6"/>
      <c r="DL31" s="5">
        <f>ROUND(DL16+DL24+DL30,5)</f>
        <v>2000</v>
      </c>
      <c r="DM31" s="6"/>
      <c r="DN31" s="5">
        <f t="shared" si="18"/>
        <v>90335</v>
      </c>
      <c r="DO31" s="6"/>
      <c r="DP31" s="5">
        <f t="shared" si="19"/>
        <v>90335</v>
      </c>
      <c r="DQ31" s="6"/>
      <c r="DR31" s="5">
        <f t="shared" si="20"/>
        <v>0</v>
      </c>
    </row>
    <row r="32" spans="1:122" x14ac:dyDescent="0.25">
      <c r="A32" s="1"/>
      <c r="B32" s="1"/>
      <c r="C32" s="1"/>
      <c r="D32" s="1" t="s">
        <v>41</v>
      </c>
      <c r="E32" s="1"/>
      <c r="F32" s="1"/>
      <c r="G32" s="5"/>
      <c r="H32" s="6"/>
      <c r="I32" s="5"/>
      <c r="J32" s="6"/>
      <c r="K32" s="5"/>
      <c r="L32" s="6"/>
      <c r="M32" s="5"/>
      <c r="N32" s="6"/>
      <c r="O32" s="5"/>
      <c r="P32" s="6"/>
      <c r="Q32" s="5"/>
      <c r="R32" s="6"/>
      <c r="S32" s="5"/>
      <c r="T32" s="6"/>
      <c r="U32" s="5"/>
      <c r="V32" s="6"/>
      <c r="W32" s="5"/>
      <c r="X32" s="6"/>
      <c r="Y32" s="5"/>
      <c r="Z32" s="6"/>
      <c r="AA32" s="5"/>
      <c r="AB32" s="6"/>
      <c r="AC32" s="5"/>
      <c r="AD32" s="6"/>
      <c r="AE32" s="5"/>
      <c r="AF32" s="6"/>
      <c r="AG32" s="5"/>
      <c r="AH32" s="6"/>
      <c r="AI32" s="5"/>
      <c r="AJ32" s="6"/>
      <c r="AK32" s="5"/>
      <c r="AL32" s="6"/>
      <c r="AM32" s="5"/>
      <c r="AN32" s="6"/>
      <c r="AO32" s="5"/>
      <c r="AP32" s="6"/>
      <c r="AQ32" s="5"/>
      <c r="AR32" s="6"/>
      <c r="AS32" s="5"/>
      <c r="AT32" s="6"/>
      <c r="AU32" s="5"/>
      <c r="AV32" s="6"/>
      <c r="AW32" s="5"/>
      <c r="AX32" s="6"/>
      <c r="AY32" s="5"/>
      <c r="AZ32" s="6"/>
      <c r="BA32" s="5"/>
      <c r="BB32" s="6"/>
      <c r="BC32" s="5"/>
      <c r="BD32" s="6"/>
      <c r="BE32" s="5"/>
      <c r="BF32" s="6"/>
      <c r="BG32" s="5"/>
      <c r="BH32" s="6"/>
      <c r="BK32" s="5"/>
      <c r="BL32" s="6"/>
      <c r="BM32" s="5"/>
      <c r="BN32" s="6"/>
      <c r="BO32" s="5"/>
      <c r="BP32" s="6"/>
      <c r="BQ32" s="5"/>
      <c r="BR32" s="6"/>
      <c r="BS32" s="5"/>
      <c r="BT32" s="6"/>
      <c r="BU32" s="5"/>
      <c r="BV32" s="6"/>
      <c r="BW32" s="5"/>
      <c r="BX32" s="6"/>
      <c r="BY32" s="5"/>
      <c r="BZ32" s="6"/>
      <c r="CA32" s="5"/>
      <c r="CB32" s="6"/>
      <c r="CC32" s="5"/>
      <c r="CD32" s="6"/>
      <c r="CE32" s="5"/>
      <c r="CF32" s="6"/>
      <c r="CG32" s="5"/>
      <c r="CH32" s="6"/>
      <c r="CI32" s="5"/>
      <c r="CJ32" s="6"/>
      <c r="CK32" s="5"/>
      <c r="CL32" s="6"/>
      <c r="CM32" s="5"/>
      <c r="CN32" s="6"/>
      <c r="CP32" s="5"/>
      <c r="CQ32" s="6"/>
      <c r="CR32" s="5"/>
      <c r="CS32" s="6"/>
      <c r="CT32" s="5"/>
      <c r="CU32" s="6"/>
      <c r="CV32" s="5"/>
      <c r="CW32" s="6"/>
      <c r="CX32" s="5"/>
      <c r="CY32" s="6"/>
      <c r="CZ32" s="5"/>
      <c r="DA32" s="6"/>
      <c r="DB32" s="5"/>
      <c r="DC32" s="6"/>
      <c r="DD32" s="5"/>
      <c r="DE32" s="6"/>
      <c r="DF32" s="5"/>
      <c r="DG32" s="6"/>
      <c r="DH32" s="5"/>
      <c r="DI32" s="6"/>
      <c r="DJ32" s="5"/>
      <c r="DK32" s="6"/>
      <c r="DL32" s="5"/>
      <c r="DM32" s="6"/>
      <c r="DN32" s="5"/>
      <c r="DO32" s="6"/>
      <c r="DP32" s="5"/>
      <c r="DQ32" s="6"/>
      <c r="DR32" s="5"/>
    </row>
    <row r="33" spans="1:122" x14ac:dyDescent="0.25">
      <c r="A33" s="1"/>
      <c r="B33" s="1"/>
      <c r="C33" s="1"/>
      <c r="D33" s="1"/>
      <c r="E33" s="1" t="s">
        <v>42</v>
      </c>
      <c r="F33" s="1"/>
      <c r="G33" s="5"/>
      <c r="H33" s="6"/>
      <c r="I33" s="5">
        <v>191334</v>
      </c>
      <c r="J33" s="6"/>
      <c r="K33" s="5"/>
      <c r="L33" s="6"/>
      <c r="M33" s="5">
        <v>14000</v>
      </c>
      <c r="N33" s="6"/>
      <c r="O33" s="5"/>
      <c r="P33" s="6"/>
      <c r="Q33" s="5">
        <v>0</v>
      </c>
      <c r="R33" s="6"/>
      <c r="S33" s="5"/>
      <c r="T33" s="6"/>
      <c r="U33" s="5">
        <v>70000</v>
      </c>
      <c r="V33" s="6"/>
      <c r="W33" s="5"/>
      <c r="X33" s="6"/>
      <c r="Y33" s="5">
        <v>14000</v>
      </c>
      <c r="Z33" s="6"/>
      <c r="AA33" s="5"/>
      <c r="AB33" s="6"/>
      <c r="AC33" s="5">
        <v>14000</v>
      </c>
      <c r="AD33" s="6"/>
      <c r="AE33" s="5"/>
      <c r="AF33" s="6"/>
      <c r="AG33" s="5">
        <v>4667</v>
      </c>
      <c r="AH33" s="6"/>
      <c r="AI33" s="5"/>
      <c r="AJ33" s="6"/>
      <c r="AK33" s="5">
        <v>0</v>
      </c>
      <c r="AL33" s="6"/>
      <c r="AM33" s="5"/>
      <c r="AN33" s="6"/>
      <c r="AO33" s="5">
        <v>0</v>
      </c>
      <c r="AP33" s="6"/>
      <c r="AQ33" s="5"/>
      <c r="AR33" s="6"/>
      <c r="AS33" s="5">
        <v>0</v>
      </c>
      <c r="AT33" s="6"/>
      <c r="AU33" s="5"/>
      <c r="AV33" s="6"/>
      <c r="AW33" s="5">
        <v>0</v>
      </c>
      <c r="AX33" s="6"/>
      <c r="AY33" s="5"/>
      <c r="AZ33" s="6"/>
      <c r="BA33" s="5">
        <v>0</v>
      </c>
      <c r="BB33" s="6"/>
      <c r="BC33" s="5">
        <f t="shared" ref="BC33:BC39" si="21">ROUND(G33+K33+O33+S33+W33+AA33+AE33+AI33+AM33+AQ33+AU33+AY33,5)</f>
        <v>0</v>
      </c>
      <c r="BD33" s="6"/>
      <c r="BE33" s="5">
        <f t="shared" ref="BE33:BE39" si="22">ROUND(I33+M33+Q33+U33+Y33+AC33+AG33+AK33+AO33+AS33+AW33+BA33,5)</f>
        <v>308001</v>
      </c>
      <c r="BF33" s="6"/>
      <c r="BG33" s="5">
        <f>ROUND((BC33-BE33),5)</f>
        <v>-308001</v>
      </c>
      <c r="BH33" s="6"/>
      <c r="BK33" s="5"/>
      <c r="BL33" s="6"/>
      <c r="BM33" s="5"/>
      <c r="BN33" s="6"/>
      <c r="BO33" s="5"/>
      <c r="BP33" s="6"/>
      <c r="BQ33" s="5"/>
      <c r="BR33" s="6"/>
      <c r="BS33" s="5"/>
      <c r="BT33" s="6"/>
      <c r="BU33" s="5"/>
      <c r="BV33" s="6"/>
      <c r="BW33" s="5"/>
      <c r="BX33" s="6"/>
      <c r="BY33" s="5"/>
      <c r="BZ33" s="6"/>
      <c r="CA33" s="5"/>
      <c r="CB33" s="6"/>
      <c r="CC33" s="5"/>
      <c r="CD33" s="6"/>
      <c r="CE33" s="5"/>
      <c r="CF33" s="6"/>
      <c r="CG33" s="5"/>
      <c r="CH33" s="6"/>
      <c r="CI33" s="5">
        <f t="shared" ref="CI33:CI39" si="23">ROUND(BK33+BM33+BO33+BQ33+BS33+BU33+BW33+BY33+CA33+CC33+CE33+CG33,5)</f>
        <v>0</v>
      </c>
      <c r="CJ33" s="6"/>
      <c r="CK33" s="5">
        <f t="shared" ref="CK33:CK39" si="24">BC33</f>
        <v>0</v>
      </c>
      <c r="CL33" s="6"/>
      <c r="CM33" s="5">
        <f>ROUND((CI33-CK33),5)</f>
        <v>0</v>
      </c>
      <c r="CN33" s="6"/>
      <c r="CP33" s="5"/>
      <c r="CQ33" s="6"/>
      <c r="CR33" s="5"/>
      <c r="CS33" s="6"/>
      <c r="CT33" s="5"/>
      <c r="CU33" s="6"/>
      <c r="CV33" s="5"/>
      <c r="CW33" s="6"/>
      <c r="CX33" s="5"/>
      <c r="CY33" s="6"/>
      <c r="CZ33" s="5"/>
      <c r="DA33" s="6"/>
      <c r="DB33" s="5"/>
      <c r="DC33" s="6"/>
      <c r="DD33" s="5"/>
      <c r="DE33" s="6"/>
      <c r="DF33" s="5"/>
      <c r="DG33" s="6"/>
      <c r="DH33" s="5"/>
      <c r="DI33" s="6"/>
      <c r="DJ33" s="5"/>
      <c r="DK33" s="6"/>
      <c r="DL33" s="5"/>
      <c r="DM33" s="6"/>
      <c r="DN33" s="5">
        <f t="shared" ref="DN33:DN39" si="25">ROUND(CP33+CR33+CT33+CV33+CX33+CZ33+DB33+DD33+DF33+DH33+DJ33+DL33,5)</f>
        <v>0</v>
      </c>
      <c r="DO33" s="6"/>
      <c r="DP33" s="5">
        <f t="shared" ref="DP33:DP39" si="26">CI33</f>
        <v>0</v>
      </c>
      <c r="DQ33" s="6"/>
      <c r="DR33" s="5">
        <f>ROUND((DN33-DP33),5)</f>
        <v>0</v>
      </c>
    </row>
    <row r="34" spans="1:122" x14ac:dyDescent="0.25">
      <c r="A34" s="1"/>
      <c r="B34" s="1"/>
      <c r="C34" s="1"/>
      <c r="D34" s="1"/>
      <c r="E34" s="1" t="s">
        <v>43</v>
      </c>
      <c r="F34" s="1"/>
      <c r="G34" s="5"/>
      <c r="H34" s="6"/>
      <c r="I34" s="5">
        <v>127750</v>
      </c>
      <c r="J34" s="6"/>
      <c r="K34" s="5"/>
      <c r="L34" s="6"/>
      <c r="M34" s="5">
        <v>50750</v>
      </c>
      <c r="N34" s="6"/>
      <c r="O34" s="5"/>
      <c r="P34" s="6"/>
      <c r="Q34" s="5">
        <v>3500</v>
      </c>
      <c r="R34" s="6"/>
      <c r="S34" s="5"/>
      <c r="T34" s="6"/>
      <c r="U34" s="5">
        <v>43167</v>
      </c>
      <c r="V34" s="6"/>
      <c r="W34" s="5"/>
      <c r="X34" s="6"/>
      <c r="Y34" s="5">
        <v>0</v>
      </c>
      <c r="Z34" s="6"/>
      <c r="AA34" s="5"/>
      <c r="AB34" s="6"/>
      <c r="AC34" s="5">
        <v>7000</v>
      </c>
      <c r="AD34" s="6"/>
      <c r="AE34" s="5"/>
      <c r="AF34" s="6"/>
      <c r="AG34" s="5">
        <v>6417</v>
      </c>
      <c r="AH34" s="6"/>
      <c r="AI34" s="5"/>
      <c r="AJ34" s="6"/>
      <c r="AK34" s="5">
        <v>8750</v>
      </c>
      <c r="AL34" s="6"/>
      <c r="AM34" s="5"/>
      <c r="AN34" s="6"/>
      <c r="AO34" s="5">
        <v>0</v>
      </c>
      <c r="AP34" s="6"/>
      <c r="AQ34" s="5"/>
      <c r="AR34" s="6"/>
      <c r="AS34" s="5">
        <v>3500</v>
      </c>
      <c r="AT34" s="6"/>
      <c r="AU34" s="5"/>
      <c r="AV34" s="6"/>
      <c r="AW34" s="5">
        <v>1750</v>
      </c>
      <c r="AX34" s="6"/>
      <c r="AY34" s="5"/>
      <c r="AZ34" s="6"/>
      <c r="BA34" s="5">
        <v>0</v>
      </c>
      <c r="BB34" s="6"/>
      <c r="BC34" s="5">
        <f t="shared" si="21"/>
        <v>0</v>
      </c>
      <c r="BD34" s="6"/>
      <c r="BE34" s="5">
        <f t="shared" si="22"/>
        <v>252584</v>
      </c>
      <c r="BF34" s="6"/>
      <c r="BG34" s="5">
        <f>ROUND((BC34-BE34),5)</f>
        <v>-252584</v>
      </c>
      <c r="BH34" s="6"/>
      <c r="BK34" s="5"/>
      <c r="BL34" s="6"/>
      <c r="BM34" s="5"/>
      <c r="BN34" s="6"/>
      <c r="BO34" s="5"/>
      <c r="BP34" s="6"/>
      <c r="BQ34" s="5"/>
      <c r="BR34" s="6"/>
      <c r="BS34" s="5"/>
      <c r="BT34" s="6"/>
      <c r="BU34" s="5"/>
      <c r="BV34" s="6"/>
      <c r="BW34" s="5"/>
      <c r="BX34" s="6"/>
      <c r="BY34" s="5"/>
      <c r="BZ34" s="6"/>
      <c r="CA34" s="5"/>
      <c r="CB34" s="6"/>
      <c r="CC34" s="5"/>
      <c r="CD34" s="6"/>
      <c r="CE34" s="5"/>
      <c r="CF34" s="6"/>
      <c r="CG34" s="5"/>
      <c r="CH34" s="6"/>
      <c r="CI34" s="5">
        <f t="shared" si="23"/>
        <v>0</v>
      </c>
      <c r="CJ34" s="6"/>
      <c r="CK34" s="5">
        <f t="shared" si="24"/>
        <v>0</v>
      </c>
      <c r="CL34" s="6"/>
      <c r="CM34" s="5">
        <f>ROUND((CI34-CK34),5)</f>
        <v>0</v>
      </c>
      <c r="CN34" s="6"/>
      <c r="CP34" s="5"/>
      <c r="CQ34" s="6"/>
      <c r="CR34" s="5"/>
      <c r="CS34" s="6"/>
      <c r="CT34" s="5"/>
      <c r="CU34" s="6"/>
      <c r="CV34" s="5"/>
      <c r="CW34" s="6"/>
      <c r="CX34" s="5"/>
      <c r="CY34" s="6"/>
      <c r="CZ34" s="5"/>
      <c r="DA34" s="6"/>
      <c r="DB34" s="5"/>
      <c r="DC34" s="6"/>
      <c r="DD34" s="5"/>
      <c r="DE34" s="6"/>
      <c r="DF34" s="5"/>
      <c r="DG34" s="6"/>
      <c r="DH34" s="5"/>
      <c r="DI34" s="6"/>
      <c r="DJ34" s="5"/>
      <c r="DK34" s="6"/>
      <c r="DL34" s="5"/>
      <c r="DM34" s="6"/>
      <c r="DN34" s="5">
        <f t="shared" si="25"/>
        <v>0</v>
      </c>
      <c r="DO34" s="6"/>
      <c r="DP34" s="5">
        <f t="shared" si="26"/>
        <v>0</v>
      </c>
      <c r="DQ34" s="6"/>
      <c r="DR34" s="5">
        <f>ROUND((DN34-DP34),5)</f>
        <v>0</v>
      </c>
    </row>
    <row r="35" spans="1:122" x14ac:dyDescent="0.25">
      <c r="A35" s="1"/>
      <c r="B35" s="1"/>
      <c r="C35" s="1"/>
      <c r="D35" s="1"/>
      <c r="E35" s="1" t="s">
        <v>44</v>
      </c>
      <c r="F35" s="1"/>
      <c r="G35" s="5"/>
      <c r="H35" s="6"/>
      <c r="I35" s="5">
        <v>7000</v>
      </c>
      <c r="J35" s="6"/>
      <c r="K35" s="5"/>
      <c r="L35" s="6"/>
      <c r="M35" s="5">
        <v>0</v>
      </c>
      <c r="N35" s="6"/>
      <c r="O35" s="5"/>
      <c r="P35" s="6"/>
      <c r="Q35" s="5">
        <v>0</v>
      </c>
      <c r="R35" s="6"/>
      <c r="S35" s="5"/>
      <c r="T35" s="6"/>
      <c r="U35" s="5">
        <v>0</v>
      </c>
      <c r="V35" s="6"/>
      <c r="W35" s="5"/>
      <c r="X35" s="6"/>
      <c r="Y35" s="5">
        <v>0</v>
      </c>
      <c r="Z35" s="6"/>
      <c r="AA35" s="5"/>
      <c r="AB35" s="6"/>
      <c r="AC35" s="5">
        <v>0</v>
      </c>
      <c r="AD35" s="6"/>
      <c r="AE35" s="5"/>
      <c r="AF35" s="6"/>
      <c r="AG35" s="5">
        <v>0</v>
      </c>
      <c r="AH35" s="6"/>
      <c r="AI35" s="5"/>
      <c r="AJ35" s="6"/>
      <c r="AK35" s="5">
        <v>0</v>
      </c>
      <c r="AL35" s="6"/>
      <c r="AM35" s="5"/>
      <c r="AN35" s="6"/>
      <c r="AO35" s="5">
        <v>0</v>
      </c>
      <c r="AP35" s="6"/>
      <c r="AQ35" s="5"/>
      <c r="AR35" s="6"/>
      <c r="AS35" s="5">
        <v>0</v>
      </c>
      <c r="AT35" s="6"/>
      <c r="AU35" s="5"/>
      <c r="AV35" s="6"/>
      <c r="AW35" s="5">
        <v>0</v>
      </c>
      <c r="AX35" s="6"/>
      <c r="AY35" s="5"/>
      <c r="AZ35" s="6"/>
      <c r="BA35" s="5">
        <v>0</v>
      </c>
      <c r="BB35" s="6"/>
      <c r="BC35" s="5">
        <f t="shared" si="21"/>
        <v>0</v>
      </c>
      <c r="BD35" s="6"/>
      <c r="BE35" s="5">
        <f t="shared" si="22"/>
        <v>7000</v>
      </c>
      <c r="BF35" s="6"/>
      <c r="BG35" s="5"/>
      <c r="BH35" s="6"/>
      <c r="BK35" s="5"/>
      <c r="BL35" s="6"/>
      <c r="BM35" s="5"/>
      <c r="BN35" s="6"/>
      <c r="BO35" s="5"/>
      <c r="BP35" s="6"/>
      <c r="BQ35" s="5"/>
      <c r="BR35" s="6"/>
      <c r="BS35" s="5"/>
      <c r="BT35" s="6"/>
      <c r="BU35" s="5"/>
      <c r="BV35" s="6"/>
      <c r="BW35" s="5"/>
      <c r="BX35" s="6"/>
      <c r="BY35" s="5"/>
      <c r="BZ35" s="6"/>
      <c r="CA35" s="5"/>
      <c r="CB35" s="6"/>
      <c r="CC35" s="5"/>
      <c r="CD35" s="6"/>
      <c r="CE35" s="5"/>
      <c r="CF35" s="6"/>
      <c r="CG35" s="5"/>
      <c r="CH35" s="6"/>
      <c r="CI35" s="5">
        <f t="shared" si="23"/>
        <v>0</v>
      </c>
      <c r="CJ35" s="6"/>
      <c r="CK35" s="5">
        <f t="shared" si="24"/>
        <v>0</v>
      </c>
      <c r="CL35" s="6"/>
      <c r="CM35" s="5"/>
      <c r="CN35" s="6"/>
      <c r="CP35" s="5"/>
      <c r="CQ35" s="6"/>
      <c r="CR35" s="5"/>
      <c r="CS35" s="6"/>
      <c r="CT35" s="5"/>
      <c r="CU35" s="6"/>
      <c r="CV35" s="5"/>
      <c r="CW35" s="6"/>
      <c r="CX35" s="5"/>
      <c r="CY35" s="6"/>
      <c r="CZ35" s="5"/>
      <c r="DA35" s="6"/>
      <c r="DB35" s="5"/>
      <c r="DC35" s="6"/>
      <c r="DD35" s="5"/>
      <c r="DE35" s="6"/>
      <c r="DF35" s="5"/>
      <c r="DG35" s="6"/>
      <c r="DH35" s="5"/>
      <c r="DI35" s="6"/>
      <c r="DJ35" s="5"/>
      <c r="DK35" s="6"/>
      <c r="DL35" s="5"/>
      <c r="DM35" s="6"/>
      <c r="DN35" s="5">
        <f t="shared" si="25"/>
        <v>0</v>
      </c>
      <c r="DO35" s="6"/>
      <c r="DP35" s="5">
        <f t="shared" si="26"/>
        <v>0</v>
      </c>
      <c r="DQ35" s="6"/>
      <c r="DR35" s="5"/>
    </row>
    <row r="36" spans="1:122" ht="15.75" thickBot="1" x14ac:dyDescent="0.3">
      <c r="A36" s="1"/>
      <c r="B36" s="1"/>
      <c r="C36" s="1"/>
      <c r="D36" s="1"/>
      <c r="E36" s="1" t="s">
        <v>45</v>
      </c>
      <c r="F36" s="1"/>
      <c r="G36" s="7">
        <v>323000</v>
      </c>
      <c r="H36" s="6"/>
      <c r="I36" s="7">
        <v>11000</v>
      </c>
      <c r="J36" s="6"/>
      <c r="K36" s="7">
        <v>68750</v>
      </c>
      <c r="L36" s="6"/>
      <c r="M36" s="7">
        <v>4000</v>
      </c>
      <c r="N36" s="6"/>
      <c r="O36" s="7">
        <v>3500</v>
      </c>
      <c r="P36" s="6"/>
      <c r="Q36" s="7">
        <v>0</v>
      </c>
      <c r="R36" s="6"/>
      <c r="S36" s="7">
        <v>100000</v>
      </c>
      <c r="T36" s="6"/>
      <c r="U36" s="7">
        <v>0</v>
      </c>
      <c r="V36" s="6"/>
      <c r="W36" s="7">
        <v>14000</v>
      </c>
      <c r="X36" s="6"/>
      <c r="Y36" s="7">
        <v>0</v>
      </c>
      <c r="Z36" s="6"/>
      <c r="AA36" s="7">
        <v>14000</v>
      </c>
      <c r="AB36" s="6"/>
      <c r="AC36" s="7">
        <v>0</v>
      </c>
      <c r="AD36" s="6"/>
      <c r="AE36" s="7">
        <v>11000</v>
      </c>
      <c r="AF36" s="6"/>
      <c r="AG36" s="7">
        <v>0</v>
      </c>
      <c r="AH36" s="6"/>
      <c r="AI36" s="7">
        <v>9000</v>
      </c>
      <c r="AJ36" s="6"/>
      <c r="AK36" s="7">
        <v>0</v>
      </c>
      <c r="AL36" s="6"/>
      <c r="AM36" s="7"/>
      <c r="AN36" s="6"/>
      <c r="AO36" s="7">
        <v>0</v>
      </c>
      <c r="AP36" s="6"/>
      <c r="AQ36" s="7">
        <v>3500</v>
      </c>
      <c r="AR36" s="6"/>
      <c r="AS36" s="7">
        <v>0</v>
      </c>
      <c r="AT36" s="6"/>
      <c r="AU36" s="7">
        <v>1750</v>
      </c>
      <c r="AV36" s="6"/>
      <c r="AW36" s="7">
        <v>0</v>
      </c>
      <c r="AX36" s="6"/>
      <c r="AY36" s="7"/>
      <c r="AZ36" s="6"/>
      <c r="BA36" s="7">
        <v>0</v>
      </c>
      <c r="BB36" s="6"/>
      <c r="BC36" s="7">
        <f t="shared" si="21"/>
        <v>548500</v>
      </c>
      <c r="BD36" s="6"/>
      <c r="BE36" s="7">
        <f t="shared" si="22"/>
        <v>15000</v>
      </c>
      <c r="BF36" s="6"/>
      <c r="BG36" s="7">
        <f>ROUND((BC36-BE36),5)</f>
        <v>533500</v>
      </c>
      <c r="BH36" s="6"/>
      <c r="BK36" s="7">
        <v>323000</v>
      </c>
      <c r="BL36" s="6"/>
      <c r="BM36" s="7">
        <v>68750</v>
      </c>
      <c r="BN36" s="6"/>
      <c r="BO36" s="7">
        <v>3500</v>
      </c>
      <c r="BP36" s="6"/>
      <c r="BQ36" s="7">
        <v>100000</v>
      </c>
      <c r="BR36" s="6"/>
      <c r="BS36" s="7">
        <v>14000</v>
      </c>
      <c r="BT36" s="6"/>
      <c r="BU36" s="7">
        <v>14000</v>
      </c>
      <c r="BV36" s="6"/>
      <c r="BW36" s="7">
        <v>11000</v>
      </c>
      <c r="BX36" s="6"/>
      <c r="BY36" s="7">
        <v>9000</v>
      </c>
      <c r="BZ36" s="6"/>
      <c r="CA36" s="7"/>
      <c r="CB36" s="6"/>
      <c r="CC36" s="7">
        <v>3500</v>
      </c>
      <c r="CD36" s="6"/>
      <c r="CE36" s="7">
        <v>1750</v>
      </c>
      <c r="CF36" s="6"/>
      <c r="CG36" s="7"/>
      <c r="CH36" s="6"/>
      <c r="CI36" s="7">
        <f t="shared" si="23"/>
        <v>548500</v>
      </c>
      <c r="CJ36" s="6"/>
      <c r="CK36" s="7">
        <f t="shared" si="24"/>
        <v>548500</v>
      </c>
      <c r="CL36" s="6"/>
      <c r="CM36" s="7">
        <f>ROUND((CI36-CK36),5)</f>
        <v>0</v>
      </c>
      <c r="CN36" s="6"/>
      <c r="CP36" s="7">
        <v>323000</v>
      </c>
      <c r="CQ36" s="6"/>
      <c r="CR36" s="7">
        <v>68750</v>
      </c>
      <c r="CS36" s="6"/>
      <c r="CT36" s="7">
        <v>3500</v>
      </c>
      <c r="CU36" s="6"/>
      <c r="CV36" s="7">
        <v>100000</v>
      </c>
      <c r="CW36" s="6"/>
      <c r="CX36" s="7">
        <v>14000</v>
      </c>
      <c r="CY36" s="6"/>
      <c r="CZ36" s="7">
        <v>14000</v>
      </c>
      <c r="DA36" s="6"/>
      <c r="DB36" s="7">
        <v>11000</v>
      </c>
      <c r="DC36" s="6"/>
      <c r="DD36" s="7">
        <v>9000</v>
      </c>
      <c r="DE36" s="6"/>
      <c r="DF36" s="7"/>
      <c r="DG36" s="6"/>
      <c r="DH36" s="7">
        <v>3500</v>
      </c>
      <c r="DI36" s="6"/>
      <c r="DJ36" s="7">
        <v>1750</v>
      </c>
      <c r="DK36" s="6"/>
      <c r="DL36" s="7"/>
      <c r="DM36" s="6"/>
      <c r="DN36" s="7">
        <f t="shared" si="25"/>
        <v>548500</v>
      </c>
      <c r="DO36" s="6"/>
      <c r="DP36" s="7">
        <f t="shared" si="26"/>
        <v>548500</v>
      </c>
      <c r="DQ36" s="6"/>
      <c r="DR36" s="7">
        <f>ROUND((DN36-DP36),5)</f>
        <v>0</v>
      </c>
    </row>
    <row r="37" spans="1:122" x14ac:dyDescent="0.25">
      <c r="A37" s="1"/>
      <c r="B37" s="1"/>
      <c r="C37" s="1"/>
      <c r="D37" s="1" t="s">
        <v>46</v>
      </c>
      <c r="E37" s="1"/>
      <c r="F37" s="1"/>
      <c r="G37" s="5">
        <f>ROUND(SUM(G32:G36),5)</f>
        <v>323000</v>
      </c>
      <c r="H37" s="6"/>
      <c r="I37" s="5">
        <f>ROUND(SUM(I32:I36),5)</f>
        <v>337084</v>
      </c>
      <c r="J37" s="6"/>
      <c r="K37" s="5">
        <f>ROUND(SUM(K32:K36),5)</f>
        <v>68750</v>
      </c>
      <c r="L37" s="6"/>
      <c r="M37" s="5">
        <f>ROUND(SUM(M32:M36),5)</f>
        <v>68750</v>
      </c>
      <c r="N37" s="6"/>
      <c r="O37" s="5">
        <f>ROUND(SUM(O32:O36),5)</f>
        <v>3500</v>
      </c>
      <c r="P37" s="6"/>
      <c r="Q37" s="5">
        <f>ROUND(SUM(Q32:Q36),5)</f>
        <v>3500</v>
      </c>
      <c r="R37" s="6"/>
      <c r="S37" s="5">
        <f>ROUND(SUM(S32:S36),5)</f>
        <v>100000</v>
      </c>
      <c r="T37" s="6"/>
      <c r="U37" s="5">
        <f>ROUND(SUM(U32:U36),5)</f>
        <v>113167</v>
      </c>
      <c r="V37" s="6"/>
      <c r="W37" s="5">
        <f>ROUND(SUM(W32:W36),5)</f>
        <v>14000</v>
      </c>
      <c r="X37" s="6"/>
      <c r="Y37" s="5">
        <f>ROUND(SUM(Y32:Y36),5)</f>
        <v>14000</v>
      </c>
      <c r="Z37" s="6"/>
      <c r="AA37" s="5">
        <f>ROUND(SUM(AA32:AA36),5)</f>
        <v>14000</v>
      </c>
      <c r="AB37" s="6"/>
      <c r="AC37" s="5">
        <f>ROUND(SUM(AC32:AC36),5)</f>
        <v>21000</v>
      </c>
      <c r="AD37" s="6"/>
      <c r="AE37" s="5">
        <f>ROUND(SUM(AE32:AE36),5)</f>
        <v>11000</v>
      </c>
      <c r="AF37" s="6"/>
      <c r="AG37" s="5">
        <f>ROUND(SUM(AG32:AG36),5)</f>
        <v>11084</v>
      </c>
      <c r="AH37" s="6"/>
      <c r="AI37" s="5">
        <f>ROUND(SUM(AI32:AI36),5)</f>
        <v>9000</v>
      </c>
      <c r="AJ37" s="6"/>
      <c r="AK37" s="5">
        <f>ROUND(SUM(AK32:AK36),5)</f>
        <v>8750</v>
      </c>
      <c r="AL37" s="6"/>
      <c r="AM37" s="5">
        <f>ROUND(SUM(AM32:AM36),5)</f>
        <v>0</v>
      </c>
      <c r="AN37" s="6"/>
      <c r="AO37" s="5">
        <f>ROUND(SUM(AO32:AO36),5)</f>
        <v>0</v>
      </c>
      <c r="AP37" s="6"/>
      <c r="AQ37" s="5">
        <f>ROUND(SUM(AQ32:AQ36),5)</f>
        <v>3500</v>
      </c>
      <c r="AR37" s="6"/>
      <c r="AS37" s="5">
        <f>ROUND(SUM(AS32:AS36),5)</f>
        <v>3500</v>
      </c>
      <c r="AT37" s="6"/>
      <c r="AU37" s="5">
        <f>ROUND(SUM(AU32:AU36),5)</f>
        <v>1750</v>
      </c>
      <c r="AV37" s="6"/>
      <c r="AW37" s="5">
        <f>ROUND(SUM(AW32:AW36),5)</f>
        <v>1750</v>
      </c>
      <c r="AX37" s="6"/>
      <c r="AY37" s="5">
        <f>ROUND(SUM(AY32:AY36),5)</f>
        <v>0</v>
      </c>
      <c r="AZ37" s="6"/>
      <c r="BA37" s="5">
        <f>ROUND(SUM(BA32:BA36),5)</f>
        <v>0</v>
      </c>
      <c r="BB37" s="6"/>
      <c r="BC37" s="5">
        <f t="shared" si="21"/>
        <v>548500</v>
      </c>
      <c r="BD37" s="6"/>
      <c r="BE37" s="5">
        <f t="shared" si="22"/>
        <v>582585</v>
      </c>
      <c r="BF37" s="6"/>
      <c r="BG37" s="5">
        <f>ROUND((BC37-BE37),5)</f>
        <v>-34085</v>
      </c>
      <c r="BH37" s="6"/>
      <c r="BK37" s="5">
        <f>ROUND(SUM(BK32:BK36),5)</f>
        <v>323000</v>
      </c>
      <c r="BL37" s="6"/>
      <c r="BM37" s="5">
        <f>ROUND(SUM(BM32:BM36),5)</f>
        <v>68750</v>
      </c>
      <c r="BN37" s="6"/>
      <c r="BO37" s="5">
        <f>ROUND(SUM(BO32:BO36),5)</f>
        <v>3500</v>
      </c>
      <c r="BP37" s="6"/>
      <c r="BQ37" s="5">
        <f>ROUND(SUM(BQ32:BQ36),5)</f>
        <v>100000</v>
      </c>
      <c r="BR37" s="6"/>
      <c r="BS37" s="5">
        <f>ROUND(SUM(BS32:BS36),5)</f>
        <v>14000</v>
      </c>
      <c r="BT37" s="6"/>
      <c r="BU37" s="5">
        <f>ROUND(SUM(BU32:BU36),5)</f>
        <v>14000</v>
      </c>
      <c r="BV37" s="6"/>
      <c r="BW37" s="5">
        <f>ROUND(SUM(BW32:BW36),5)</f>
        <v>11000</v>
      </c>
      <c r="BX37" s="6"/>
      <c r="BY37" s="5">
        <f>ROUND(SUM(BY32:BY36),5)</f>
        <v>9000</v>
      </c>
      <c r="BZ37" s="6"/>
      <c r="CA37" s="5">
        <f>ROUND(SUM(CA32:CA36),5)</f>
        <v>0</v>
      </c>
      <c r="CB37" s="6"/>
      <c r="CC37" s="5">
        <f>ROUND(SUM(CC32:CC36),5)</f>
        <v>3500</v>
      </c>
      <c r="CD37" s="6"/>
      <c r="CE37" s="5">
        <f>ROUND(SUM(CE32:CE36),5)</f>
        <v>1750</v>
      </c>
      <c r="CF37" s="6"/>
      <c r="CG37" s="5">
        <f>ROUND(SUM(CG32:CG36),5)</f>
        <v>0</v>
      </c>
      <c r="CH37" s="6"/>
      <c r="CI37" s="5">
        <f t="shared" si="23"/>
        <v>548500</v>
      </c>
      <c r="CJ37" s="6"/>
      <c r="CK37" s="5">
        <f t="shared" si="24"/>
        <v>548500</v>
      </c>
      <c r="CL37" s="6"/>
      <c r="CM37" s="5">
        <f>ROUND((CI37-CK37),5)</f>
        <v>0</v>
      </c>
      <c r="CN37" s="6"/>
      <c r="CP37" s="5">
        <f>ROUND(SUM(CP32:CP36),5)</f>
        <v>323000</v>
      </c>
      <c r="CQ37" s="6"/>
      <c r="CR37" s="5">
        <f>ROUND(SUM(CR32:CR36),5)</f>
        <v>68750</v>
      </c>
      <c r="CS37" s="6"/>
      <c r="CT37" s="5">
        <f>ROUND(SUM(CT32:CT36),5)</f>
        <v>3500</v>
      </c>
      <c r="CU37" s="6"/>
      <c r="CV37" s="5">
        <f>ROUND(SUM(CV32:CV36),5)</f>
        <v>100000</v>
      </c>
      <c r="CW37" s="6"/>
      <c r="CX37" s="5">
        <f>ROUND(SUM(CX32:CX36),5)</f>
        <v>14000</v>
      </c>
      <c r="CY37" s="6"/>
      <c r="CZ37" s="5">
        <f>ROUND(SUM(CZ32:CZ36),5)</f>
        <v>14000</v>
      </c>
      <c r="DA37" s="6"/>
      <c r="DB37" s="5">
        <f>ROUND(SUM(DB32:DB36),5)</f>
        <v>11000</v>
      </c>
      <c r="DC37" s="6"/>
      <c r="DD37" s="5">
        <f>ROUND(SUM(DD32:DD36),5)</f>
        <v>9000</v>
      </c>
      <c r="DE37" s="6"/>
      <c r="DF37" s="5">
        <f>ROUND(SUM(DF32:DF36),5)</f>
        <v>0</v>
      </c>
      <c r="DG37" s="6"/>
      <c r="DH37" s="5">
        <f>ROUND(SUM(DH32:DH36),5)</f>
        <v>3500</v>
      </c>
      <c r="DI37" s="6"/>
      <c r="DJ37" s="5">
        <f>ROUND(SUM(DJ32:DJ36),5)</f>
        <v>1750</v>
      </c>
      <c r="DK37" s="6"/>
      <c r="DL37" s="5">
        <f>ROUND(SUM(DL32:DL36),5)</f>
        <v>0</v>
      </c>
      <c r="DM37" s="6"/>
      <c r="DN37" s="5">
        <f t="shared" si="25"/>
        <v>548500</v>
      </c>
      <c r="DO37" s="6"/>
      <c r="DP37" s="5">
        <f t="shared" si="26"/>
        <v>548500</v>
      </c>
      <c r="DQ37" s="6"/>
      <c r="DR37" s="5">
        <f>ROUND((DN37-DP37),5)</f>
        <v>0</v>
      </c>
    </row>
    <row r="38" spans="1:122" ht="15.75" thickBot="1" x14ac:dyDescent="0.3">
      <c r="A38" s="1"/>
      <c r="B38" s="1"/>
      <c r="C38" s="1"/>
      <c r="D38" s="1" t="s">
        <v>47</v>
      </c>
      <c r="E38" s="1"/>
      <c r="F38" s="1"/>
      <c r="G38" s="7"/>
      <c r="H38" s="6"/>
      <c r="I38" s="7">
        <v>0</v>
      </c>
      <c r="J38" s="6"/>
      <c r="K38" s="7"/>
      <c r="L38" s="6"/>
      <c r="M38" s="7">
        <v>0</v>
      </c>
      <c r="N38" s="6"/>
      <c r="O38" s="7"/>
      <c r="P38" s="6"/>
      <c r="Q38" s="7">
        <v>0</v>
      </c>
      <c r="R38" s="6"/>
      <c r="S38" s="7">
        <v>100</v>
      </c>
      <c r="T38" s="6"/>
      <c r="U38" s="7">
        <v>29.06</v>
      </c>
      <c r="V38" s="6"/>
      <c r="W38" s="7">
        <v>300</v>
      </c>
      <c r="X38" s="6"/>
      <c r="Y38" s="7">
        <v>275</v>
      </c>
      <c r="Z38" s="6"/>
      <c r="AA38" s="7"/>
      <c r="AB38" s="6"/>
      <c r="AC38" s="7">
        <v>0</v>
      </c>
      <c r="AD38" s="6"/>
      <c r="AE38" s="7">
        <v>200</v>
      </c>
      <c r="AF38" s="6"/>
      <c r="AG38" s="7">
        <v>125</v>
      </c>
      <c r="AH38" s="6"/>
      <c r="AI38" s="7"/>
      <c r="AJ38" s="6"/>
      <c r="AK38" s="7">
        <v>0</v>
      </c>
      <c r="AL38" s="6"/>
      <c r="AM38" s="7">
        <v>100</v>
      </c>
      <c r="AN38" s="6"/>
      <c r="AO38" s="7">
        <v>110</v>
      </c>
      <c r="AP38" s="6"/>
      <c r="AQ38" s="7"/>
      <c r="AR38" s="6"/>
      <c r="AS38" s="7">
        <v>0</v>
      </c>
      <c r="AT38" s="6"/>
      <c r="AU38" s="7"/>
      <c r="AV38" s="6"/>
      <c r="AW38" s="7">
        <v>0</v>
      </c>
      <c r="AX38" s="6"/>
      <c r="AY38" s="7"/>
      <c r="AZ38" s="6"/>
      <c r="BA38" s="7">
        <v>0</v>
      </c>
      <c r="BB38" s="6"/>
      <c r="BC38" s="7">
        <f t="shared" si="21"/>
        <v>700</v>
      </c>
      <c r="BD38" s="6"/>
      <c r="BE38" s="7">
        <f t="shared" si="22"/>
        <v>539.05999999999995</v>
      </c>
      <c r="BF38" s="6"/>
      <c r="BG38" s="7">
        <f>ROUND((BC38-BE38),5)</f>
        <v>160.94</v>
      </c>
      <c r="BH38" s="6"/>
      <c r="BK38" s="7"/>
      <c r="BL38" s="6"/>
      <c r="BM38" s="7"/>
      <c r="BN38" s="6"/>
      <c r="BO38" s="7"/>
      <c r="BP38" s="6"/>
      <c r="BQ38" s="7">
        <v>100</v>
      </c>
      <c r="BR38" s="6"/>
      <c r="BS38" s="7">
        <v>300</v>
      </c>
      <c r="BT38" s="6"/>
      <c r="BU38" s="7"/>
      <c r="BV38" s="6"/>
      <c r="BW38" s="7">
        <v>200</v>
      </c>
      <c r="BX38" s="6"/>
      <c r="BY38" s="7"/>
      <c r="BZ38" s="6"/>
      <c r="CA38" s="7">
        <v>100</v>
      </c>
      <c r="CB38" s="6"/>
      <c r="CC38" s="7"/>
      <c r="CD38" s="6"/>
      <c r="CE38" s="7"/>
      <c r="CF38" s="6"/>
      <c r="CG38" s="7"/>
      <c r="CH38" s="6"/>
      <c r="CI38" s="7">
        <f t="shared" si="23"/>
        <v>700</v>
      </c>
      <c r="CJ38" s="6"/>
      <c r="CK38" s="7">
        <f t="shared" si="24"/>
        <v>700</v>
      </c>
      <c r="CL38" s="6"/>
      <c r="CM38" s="7">
        <f>ROUND((CI38-CK38),5)</f>
        <v>0</v>
      </c>
      <c r="CN38" s="6"/>
      <c r="CP38" s="7"/>
      <c r="CQ38" s="6"/>
      <c r="CR38" s="7"/>
      <c r="CS38" s="6"/>
      <c r="CT38" s="7"/>
      <c r="CU38" s="6"/>
      <c r="CV38" s="7">
        <v>100</v>
      </c>
      <c r="CW38" s="6"/>
      <c r="CX38" s="7">
        <v>300</v>
      </c>
      <c r="CY38" s="6"/>
      <c r="CZ38" s="7"/>
      <c r="DA38" s="6"/>
      <c r="DB38" s="7">
        <v>200</v>
      </c>
      <c r="DC38" s="6"/>
      <c r="DD38" s="7"/>
      <c r="DE38" s="6"/>
      <c r="DF38" s="7">
        <v>100</v>
      </c>
      <c r="DG38" s="6"/>
      <c r="DH38" s="7"/>
      <c r="DI38" s="6"/>
      <c r="DJ38" s="7"/>
      <c r="DK38" s="6"/>
      <c r="DL38" s="7"/>
      <c r="DM38" s="6"/>
      <c r="DN38" s="7">
        <f t="shared" si="25"/>
        <v>700</v>
      </c>
      <c r="DO38" s="6"/>
      <c r="DP38" s="7">
        <f t="shared" si="26"/>
        <v>700</v>
      </c>
      <c r="DQ38" s="6"/>
      <c r="DR38" s="7">
        <f>ROUND((DN38-DP38),5)</f>
        <v>0</v>
      </c>
    </row>
    <row r="39" spans="1:122" x14ac:dyDescent="0.25">
      <c r="A39" s="1"/>
      <c r="B39" s="1"/>
      <c r="C39" s="1" t="s">
        <v>23</v>
      </c>
      <c r="D39" s="1"/>
      <c r="E39" s="1"/>
      <c r="F39" s="1"/>
      <c r="G39" s="5">
        <f>ROUND(G4+G8+SUM(G14:G15)+G31+SUM(G37:G38),5)</f>
        <v>330350</v>
      </c>
      <c r="H39" s="6"/>
      <c r="I39" s="5">
        <f>ROUND(I4+I8+SUM(I14:I15)+I31+SUM(I37:I38),5)</f>
        <v>344193.24</v>
      </c>
      <c r="J39" s="6"/>
      <c r="K39" s="5">
        <f>ROUND(K4+K8+SUM(K14:K15)+K31+SUM(K37:K38),5)</f>
        <v>88250</v>
      </c>
      <c r="L39" s="6"/>
      <c r="M39" s="5">
        <f>ROUND(M4+M8+SUM(M14:M15)+M31+SUM(M37:M38),5)</f>
        <v>89370.99</v>
      </c>
      <c r="N39" s="6"/>
      <c r="O39" s="5">
        <f>ROUND(O4+O8+SUM(O14:O15)+O31+SUM(O37:O38),5)</f>
        <v>21400</v>
      </c>
      <c r="P39" s="6"/>
      <c r="Q39" s="5">
        <f>ROUND(Q4+Q8+SUM(Q14:Q15)+Q31+SUM(Q37:Q38),5)</f>
        <v>20252.18</v>
      </c>
      <c r="R39" s="6"/>
      <c r="S39" s="5">
        <f>ROUND(S4+S8+SUM(S14:S15)+S31+SUM(S37:S38),5)</f>
        <v>126750</v>
      </c>
      <c r="T39" s="6"/>
      <c r="U39" s="5">
        <f>ROUND(U4+U8+SUM(U14:U15)+U31+SUM(U37:U38),5)</f>
        <v>138865.21</v>
      </c>
      <c r="V39" s="6"/>
      <c r="W39" s="5">
        <f>ROUND(W4+W8+SUM(W14:W15)+W31+SUM(W37:W38),5)</f>
        <v>36900</v>
      </c>
      <c r="X39" s="6"/>
      <c r="Y39" s="5">
        <f>ROUND(Y4+Y8+SUM(Y14:Y15)+Y31+SUM(Y37:Y38),5)</f>
        <v>42209.25</v>
      </c>
      <c r="Z39" s="6"/>
      <c r="AA39" s="5">
        <f>ROUND(AA4+AA8+SUM(AA14:AA15)+AA31+SUM(AA37:AA38),5)</f>
        <v>29000</v>
      </c>
      <c r="AB39" s="6"/>
      <c r="AC39" s="5">
        <f>ROUND(AC4+AC8+SUM(AC14:AC15)+AC31+SUM(AC37:AC38),5)</f>
        <v>38273.32</v>
      </c>
      <c r="AD39" s="6"/>
      <c r="AE39" s="5">
        <f>ROUND(AE4+AE8+SUM(AE14:AE15)+AE31+SUM(AE37:AE38),5)</f>
        <v>57345</v>
      </c>
      <c r="AF39" s="6"/>
      <c r="AG39" s="5">
        <f>ROUND(AG4+AG8+SUM(AG14:AG15)+AG31+SUM(AG37:AG38),5)</f>
        <v>55710.03</v>
      </c>
      <c r="AH39" s="6"/>
      <c r="AI39" s="5">
        <f>ROUND(AI4+AI8+SUM(AI14:AI15)+AI31+SUM(AI37:AI38),5)</f>
        <v>28145</v>
      </c>
      <c r="AJ39" s="6"/>
      <c r="AK39" s="5">
        <f>ROUND(AK4+AK8+SUM(AK14:AK15)+AK31+SUM(AK37:AK38),5)</f>
        <v>27435.43</v>
      </c>
      <c r="AL39" s="6"/>
      <c r="AM39" s="5">
        <f>ROUND(AM4+AM8+SUM(AM14:AM15)+AM31+SUM(AM37:AM38),5)</f>
        <v>21520</v>
      </c>
      <c r="AN39" s="6"/>
      <c r="AO39" s="5">
        <f>ROUND(AO4+AO8+SUM(AO14:AO15)+AO31+SUM(AO37:AO38),5)</f>
        <v>16617.84</v>
      </c>
      <c r="AP39" s="6"/>
      <c r="AQ39" s="5">
        <f>ROUND(AQ4+AQ8+SUM(AQ14:AQ15)+AQ31+SUM(AQ37:AQ38),5)</f>
        <v>22345</v>
      </c>
      <c r="AR39" s="6"/>
      <c r="AS39" s="5">
        <f>ROUND(AS4+AS8+SUM(AS14:AS15)+AS31+SUM(AS37:AS38),5)</f>
        <v>22291.17</v>
      </c>
      <c r="AT39" s="6"/>
      <c r="AU39" s="5">
        <f>ROUND(AU4+AU8+SUM(AU14:AU15)+AU31+SUM(AU37:AU38),5)</f>
        <v>8100</v>
      </c>
      <c r="AV39" s="6"/>
      <c r="AW39" s="5">
        <f>ROUND(AW4+AW8+SUM(AW14:AW15)+AW31+SUM(AW37:AW38),5)</f>
        <v>7203.93</v>
      </c>
      <c r="AX39" s="6"/>
      <c r="AY39" s="5">
        <f>ROUND(AY4+AY8+SUM(AY14:AY15)+AY31+SUM(AY37:AY38),5)</f>
        <v>3900</v>
      </c>
      <c r="AZ39" s="6"/>
      <c r="BA39" s="5">
        <f>ROUND(BA4+BA8+SUM(BA14:BA15)+BA31+SUM(BA37:BA38),5)</f>
        <v>2856.18</v>
      </c>
      <c r="BB39" s="6"/>
      <c r="BC39" s="5">
        <f t="shared" si="21"/>
        <v>774005</v>
      </c>
      <c r="BD39" s="6"/>
      <c r="BE39" s="5">
        <f t="shared" si="22"/>
        <v>805278.77</v>
      </c>
      <c r="BF39" s="6"/>
      <c r="BG39" s="5">
        <f>ROUND((BC39-BE39),5)</f>
        <v>-31273.77</v>
      </c>
      <c r="BH39" s="6"/>
      <c r="BK39" s="5">
        <f>ROUND(BK4+BK8+SUM(BK14:BK15)+BK31+SUM(BK37:BK38),5)</f>
        <v>330350</v>
      </c>
      <c r="BL39" s="6"/>
      <c r="BM39" s="5">
        <f>ROUND(BM4+BM8+SUM(BM14:BM15)+BM31+SUM(BM37:BM38),5)</f>
        <v>88250</v>
      </c>
      <c r="BN39" s="6"/>
      <c r="BO39" s="5">
        <f>ROUND(BO4+BO8+SUM(BO14:BO15)+BO31+SUM(BO37:BO38),5)</f>
        <v>21400</v>
      </c>
      <c r="BP39" s="6"/>
      <c r="BQ39" s="5">
        <f>ROUND(BQ4+BQ8+SUM(BQ14:BQ15)+BQ31+SUM(BQ37:BQ38),5)</f>
        <v>126750</v>
      </c>
      <c r="BR39" s="6"/>
      <c r="BS39" s="5">
        <f>ROUND(BS4+BS8+SUM(BS14:BS15)+BS31+SUM(BS37:BS38),5)</f>
        <v>36900</v>
      </c>
      <c r="BT39" s="6"/>
      <c r="BU39" s="5">
        <f>ROUND(BU4+BU8+SUM(BU14:BU15)+BU31+SUM(BU37:BU38),5)</f>
        <v>29000</v>
      </c>
      <c r="BV39" s="6"/>
      <c r="BW39" s="5">
        <f>ROUND(BW4+BW8+SUM(BW14:BW15)+BW31+SUM(BW37:BW38),5)</f>
        <v>57345</v>
      </c>
      <c r="BX39" s="6"/>
      <c r="BY39" s="5">
        <f>ROUND(BY4+BY8+SUM(BY14:BY15)+BY31+SUM(BY37:BY38),5)</f>
        <v>28145</v>
      </c>
      <c r="BZ39" s="6"/>
      <c r="CA39" s="5">
        <f>ROUND(CA4+CA8+SUM(CA14:CA15)+CA31+SUM(CA37:CA38),5)</f>
        <v>21520</v>
      </c>
      <c r="CB39" s="6"/>
      <c r="CC39" s="5">
        <f>ROUND(CC4+CC8+SUM(CC14:CC15)+CC31+SUM(CC37:CC38),5)</f>
        <v>22345</v>
      </c>
      <c r="CD39" s="6"/>
      <c r="CE39" s="5">
        <f>ROUND(CE4+CE8+SUM(CE14:CE15)+CE31+SUM(CE37:CE38),5)</f>
        <v>8100</v>
      </c>
      <c r="CF39" s="6"/>
      <c r="CG39" s="5">
        <f>ROUND(CG4+CG8+SUM(CG14:CG15)+CG31+SUM(CG37:CG38),5)</f>
        <v>3900</v>
      </c>
      <c r="CH39" s="6"/>
      <c r="CI39" s="5">
        <f t="shared" si="23"/>
        <v>774005</v>
      </c>
      <c r="CJ39" s="6"/>
      <c r="CK39" s="5">
        <f t="shared" si="24"/>
        <v>774005</v>
      </c>
      <c r="CL39" s="6"/>
      <c r="CM39" s="5">
        <f>ROUND((CI39-CK39),5)</f>
        <v>0</v>
      </c>
      <c r="CN39" s="6"/>
      <c r="CP39" s="5">
        <f>ROUND(CP4+CP8+SUM(CP14:CP15)+CP31+SUM(CP37:CP38),5)</f>
        <v>330350</v>
      </c>
      <c r="CQ39" s="6"/>
      <c r="CR39" s="5">
        <f>ROUND(CR4+CR8+SUM(CR14:CR15)+CR31+SUM(CR37:CR38),5)</f>
        <v>88250</v>
      </c>
      <c r="CS39" s="6"/>
      <c r="CT39" s="5">
        <f>ROUND(CT4+CT8+SUM(CT14:CT15)+CT31+SUM(CT37:CT38),5)</f>
        <v>21400</v>
      </c>
      <c r="CU39" s="6"/>
      <c r="CV39" s="5">
        <f>ROUND(CV4+CV8+SUM(CV14:CV15)+CV31+SUM(CV37:CV38),5)</f>
        <v>126750</v>
      </c>
      <c r="CW39" s="6"/>
      <c r="CX39" s="5">
        <f>ROUND(CX4+CX8+SUM(CX14:CX15)+CX31+SUM(CX37:CX38),5)</f>
        <v>36900</v>
      </c>
      <c r="CY39" s="6"/>
      <c r="CZ39" s="5">
        <f>ROUND(CZ4+CZ8+SUM(CZ14:CZ15)+CZ31+SUM(CZ37:CZ38),5)</f>
        <v>29000</v>
      </c>
      <c r="DA39" s="6"/>
      <c r="DB39" s="5">
        <f>ROUND(DB4+DB8+SUM(DB14:DB15)+DB31+SUM(DB37:DB38),5)</f>
        <v>57345</v>
      </c>
      <c r="DC39" s="6"/>
      <c r="DD39" s="5">
        <f>ROUND(DD4+DD8+SUM(DD14:DD15)+DD31+SUM(DD37:DD38),5)</f>
        <v>28145</v>
      </c>
      <c r="DE39" s="6"/>
      <c r="DF39" s="5">
        <f>ROUND(DF4+DF8+SUM(DF14:DF15)+DF31+SUM(DF37:DF38),5)</f>
        <v>21520</v>
      </c>
      <c r="DG39" s="6"/>
      <c r="DH39" s="5">
        <f>ROUND(DH4+DH8+SUM(DH14:DH15)+DH31+SUM(DH37:DH38),5)</f>
        <v>22345</v>
      </c>
      <c r="DI39" s="6"/>
      <c r="DJ39" s="5">
        <f>ROUND(DJ4+DJ8+SUM(DJ14:DJ15)+DJ31+SUM(DJ37:DJ38),5)</f>
        <v>8100</v>
      </c>
      <c r="DK39" s="6"/>
      <c r="DL39" s="5">
        <f>ROUND(DL4+DL8+SUM(DL14:DL15)+DL31+SUM(DL37:DL38),5)</f>
        <v>3900</v>
      </c>
      <c r="DM39" s="6"/>
      <c r="DN39" s="5">
        <f t="shared" si="25"/>
        <v>774005</v>
      </c>
      <c r="DO39" s="6"/>
      <c r="DP39" s="5">
        <f t="shared" si="26"/>
        <v>774005</v>
      </c>
      <c r="DQ39" s="6"/>
      <c r="DR39" s="5">
        <f>ROUND((DN39-DP39),5)</f>
        <v>0</v>
      </c>
    </row>
    <row r="40" spans="1:122" x14ac:dyDescent="0.25">
      <c r="A40" s="1"/>
      <c r="B40" s="1"/>
      <c r="C40" s="1" t="s">
        <v>48</v>
      </c>
      <c r="D40" s="1"/>
      <c r="E40" s="1"/>
      <c r="F40" s="1"/>
      <c r="G40" s="5"/>
      <c r="H40" s="6"/>
      <c r="I40" s="5"/>
      <c r="J40" s="6"/>
      <c r="K40" s="5"/>
      <c r="L40" s="6"/>
      <c r="M40" s="5"/>
      <c r="N40" s="6"/>
      <c r="O40" s="5"/>
      <c r="P40" s="6"/>
      <c r="Q40" s="5"/>
      <c r="R40" s="6"/>
      <c r="S40" s="5"/>
      <c r="T40" s="6"/>
      <c r="U40" s="5"/>
      <c r="V40" s="6"/>
      <c r="W40" s="5"/>
      <c r="X40" s="6"/>
      <c r="Y40" s="5"/>
      <c r="Z40" s="6"/>
      <c r="AA40" s="5"/>
      <c r="AB40" s="6"/>
      <c r="AC40" s="5"/>
      <c r="AD40" s="6"/>
      <c r="AE40" s="5"/>
      <c r="AF40" s="6"/>
      <c r="AG40" s="5"/>
      <c r="AH40" s="6"/>
      <c r="AI40" s="5"/>
      <c r="AJ40" s="6"/>
      <c r="AK40" s="5"/>
      <c r="AL40" s="6"/>
      <c r="AM40" s="5"/>
      <c r="AN40" s="6"/>
      <c r="AO40" s="5"/>
      <c r="AP40" s="6"/>
      <c r="AQ40" s="5"/>
      <c r="AR40" s="6"/>
      <c r="AS40" s="5"/>
      <c r="AT40" s="6"/>
      <c r="AU40" s="5"/>
      <c r="AV40" s="6"/>
      <c r="AW40" s="5"/>
      <c r="AX40" s="6"/>
      <c r="AY40" s="5"/>
      <c r="AZ40" s="6"/>
      <c r="BA40" s="5"/>
      <c r="BB40" s="6"/>
      <c r="BC40" s="5"/>
      <c r="BD40" s="6"/>
      <c r="BE40" s="5"/>
      <c r="BF40" s="6"/>
      <c r="BG40" s="5"/>
      <c r="BH40" s="6"/>
      <c r="BK40" s="5"/>
      <c r="BL40" s="6"/>
      <c r="BM40" s="5"/>
      <c r="BN40" s="6"/>
      <c r="BO40" s="5"/>
      <c r="BP40" s="6"/>
      <c r="BQ40" s="5"/>
      <c r="BR40" s="6"/>
      <c r="BS40" s="5"/>
      <c r="BT40" s="6"/>
      <c r="BU40" s="5"/>
      <c r="BV40" s="6"/>
      <c r="BW40" s="5"/>
      <c r="BX40" s="6"/>
      <c r="BY40" s="5"/>
      <c r="BZ40" s="6"/>
      <c r="CA40" s="5"/>
      <c r="CB40" s="6"/>
      <c r="CC40" s="5"/>
      <c r="CD40" s="6"/>
      <c r="CE40" s="5"/>
      <c r="CF40" s="6"/>
      <c r="CG40" s="5"/>
      <c r="CH40" s="6"/>
      <c r="CI40" s="5"/>
      <c r="CJ40" s="6"/>
      <c r="CK40" s="5"/>
      <c r="CL40" s="6"/>
      <c r="CM40" s="5"/>
      <c r="CN40" s="6"/>
      <c r="CP40" s="5"/>
      <c r="CQ40" s="6"/>
      <c r="CR40" s="5"/>
      <c r="CS40" s="6"/>
      <c r="CT40" s="5"/>
      <c r="CU40" s="6"/>
      <c r="CV40" s="5"/>
      <c r="CW40" s="6"/>
      <c r="CX40" s="5"/>
      <c r="CY40" s="6"/>
      <c r="CZ40" s="5"/>
      <c r="DA40" s="6"/>
      <c r="DB40" s="5"/>
      <c r="DC40" s="6"/>
      <c r="DD40" s="5"/>
      <c r="DE40" s="6"/>
      <c r="DF40" s="5"/>
      <c r="DG40" s="6"/>
      <c r="DH40" s="5"/>
      <c r="DI40" s="6"/>
      <c r="DJ40" s="5"/>
      <c r="DK40" s="6"/>
      <c r="DL40" s="5"/>
      <c r="DM40" s="6"/>
      <c r="DN40" s="5"/>
      <c r="DO40" s="6"/>
      <c r="DP40" s="5"/>
      <c r="DQ40" s="6"/>
      <c r="DR40" s="5"/>
    </row>
    <row r="41" spans="1:122" x14ac:dyDescent="0.25">
      <c r="A41" s="1"/>
      <c r="B41" s="1"/>
      <c r="C41" s="1"/>
      <c r="D41" s="1" t="s">
        <v>49</v>
      </c>
      <c r="E41" s="1"/>
      <c r="F41" s="1"/>
      <c r="G41" s="5"/>
      <c r="H41" s="6"/>
      <c r="I41" s="5"/>
      <c r="J41" s="6"/>
      <c r="K41" s="5"/>
      <c r="L41" s="6"/>
      <c r="M41" s="5"/>
      <c r="N41" s="6"/>
      <c r="O41" s="5"/>
      <c r="P41" s="6"/>
      <c r="Q41" s="5"/>
      <c r="R41" s="6"/>
      <c r="S41" s="5"/>
      <c r="T41" s="6"/>
      <c r="U41" s="5"/>
      <c r="V41" s="6"/>
      <c r="W41" s="5"/>
      <c r="X41" s="6"/>
      <c r="Y41" s="5"/>
      <c r="Z41" s="6"/>
      <c r="AA41" s="5"/>
      <c r="AB41" s="6"/>
      <c r="AC41" s="5"/>
      <c r="AD41" s="6"/>
      <c r="AE41" s="5"/>
      <c r="AF41" s="6"/>
      <c r="AG41" s="5"/>
      <c r="AH41" s="6"/>
      <c r="AI41" s="5"/>
      <c r="AJ41" s="6"/>
      <c r="AK41" s="5"/>
      <c r="AL41" s="6"/>
      <c r="AM41" s="5"/>
      <c r="AN41" s="6"/>
      <c r="AO41" s="5"/>
      <c r="AP41" s="6"/>
      <c r="AQ41" s="5"/>
      <c r="AR41" s="6"/>
      <c r="AS41" s="5"/>
      <c r="AT41" s="6"/>
      <c r="AU41" s="5"/>
      <c r="AV41" s="6"/>
      <c r="AW41" s="5"/>
      <c r="AX41" s="6"/>
      <c r="AY41" s="5"/>
      <c r="AZ41" s="6"/>
      <c r="BA41" s="5"/>
      <c r="BB41" s="6"/>
      <c r="BC41" s="5"/>
      <c r="BD41" s="6"/>
      <c r="BE41" s="5"/>
      <c r="BF41" s="6"/>
      <c r="BG41" s="5"/>
      <c r="BH41" s="6"/>
      <c r="BK41" s="5"/>
      <c r="BL41" s="6"/>
      <c r="BM41" s="5"/>
      <c r="BN41" s="6"/>
      <c r="BO41" s="5"/>
      <c r="BP41" s="6"/>
      <c r="BQ41" s="5"/>
      <c r="BR41" s="6"/>
      <c r="BS41" s="5"/>
      <c r="BT41" s="6"/>
      <c r="BU41" s="5"/>
      <c r="BV41" s="6"/>
      <c r="BW41" s="5"/>
      <c r="BX41" s="6"/>
      <c r="BY41" s="5"/>
      <c r="BZ41" s="6"/>
      <c r="CA41" s="5"/>
      <c r="CB41" s="6"/>
      <c r="CC41" s="5"/>
      <c r="CD41" s="6"/>
      <c r="CE41" s="5"/>
      <c r="CF41" s="6"/>
      <c r="CG41" s="5"/>
      <c r="CH41" s="6"/>
      <c r="CI41" s="5"/>
      <c r="CJ41" s="6"/>
      <c r="CK41" s="5"/>
      <c r="CL41" s="6"/>
      <c r="CM41" s="5"/>
      <c r="CN41" s="6"/>
      <c r="CP41" s="5"/>
      <c r="CQ41" s="6"/>
      <c r="CR41" s="5"/>
      <c r="CS41" s="6"/>
      <c r="CT41" s="5"/>
      <c r="CU41" s="6"/>
      <c r="CV41" s="5"/>
      <c r="CW41" s="6"/>
      <c r="CX41" s="5"/>
      <c r="CY41" s="6"/>
      <c r="CZ41" s="5"/>
      <c r="DA41" s="6"/>
      <c r="DB41" s="5"/>
      <c r="DC41" s="6"/>
      <c r="DD41" s="5"/>
      <c r="DE41" s="6"/>
      <c r="DF41" s="5"/>
      <c r="DG41" s="6"/>
      <c r="DH41" s="5"/>
      <c r="DI41" s="6"/>
      <c r="DJ41" s="5"/>
      <c r="DK41" s="6"/>
      <c r="DL41" s="5"/>
      <c r="DM41" s="6"/>
      <c r="DN41" s="5"/>
      <c r="DO41" s="6"/>
      <c r="DP41" s="5"/>
      <c r="DQ41" s="6"/>
      <c r="DR41" s="5"/>
    </row>
    <row r="42" spans="1:122" x14ac:dyDescent="0.25">
      <c r="A42" s="1"/>
      <c r="B42" s="1"/>
      <c r="C42" s="1"/>
      <c r="D42" s="1"/>
      <c r="E42" s="1" t="s">
        <v>50</v>
      </c>
      <c r="F42" s="1"/>
      <c r="G42" s="5"/>
      <c r="H42" s="6"/>
      <c r="I42" s="5"/>
      <c r="J42" s="6"/>
      <c r="K42" s="5"/>
      <c r="L42" s="6"/>
      <c r="M42" s="5"/>
      <c r="N42" s="6"/>
      <c r="O42" s="5"/>
      <c r="P42" s="6"/>
      <c r="Q42" s="5"/>
      <c r="R42" s="6"/>
      <c r="S42" s="5"/>
      <c r="T42" s="6"/>
      <c r="U42" s="5"/>
      <c r="V42" s="6"/>
      <c r="W42" s="5"/>
      <c r="X42" s="6"/>
      <c r="Y42" s="5"/>
      <c r="Z42" s="6"/>
      <c r="AA42" s="5"/>
      <c r="AB42" s="6"/>
      <c r="AC42" s="5"/>
      <c r="AD42" s="6"/>
      <c r="AE42" s="5"/>
      <c r="AF42" s="6"/>
      <c r="AG42" s="5"/>
      <c r="AH42" s="6"/>
      <c r="AI42" s="5"/>
      <c r="AJ42" s="6"/>
      <c r="AK42" s="5"/>
      <c r="AL42" s="6"/>
      <c r="AM42" s="5"/>
      <c r="AN42" s="6"/>
      <c r="AO42" s="5"/>
      <c r="AP42" s="6"/>
      <c r="AQ42" s="5"/>
      <c r="AR42" s="6"/>
      <c r="AS42" s="5"/>
      <c r="AT42" s="6"/>
      <c r="AU42" s="5"/>
      <c r="AV42" s="6"/>
      <c r="AW42" s="5"/>
      <c r="AX42" s="6"/>
      <c r="AY42" s="5"/>
      <c r="AZ42" s="6"/>
      <c r="BA42" s="5"/>
      <c r="BB42" s="6"/>
      <c r="BC42" s="5"/>
      <c r="BD42" s="6"/>
      <c r="BE42" s="5"/>
      <c r="BF42" s="6"/>
      <c r="BG42" s="5"/>
      <c r="BH42" s="6"/>
      <c r="BK42" s="5"/>
      <c r="BL42" s="6"/>
      <c r="BM42" s="5"/>
      <c r="BN42" s="6"/>
      <c r="BO42" s="5"/>
      <c r="BP42" s="6"/>
      <c r="BQ42" s="5"/>
      <c r="BR42" s="6"/>
      <c r="BS42" s="5"/>
      <c r="BT42" s="6"/>
      <c r="BU42" s="5"/>
      <c r="BV42" s="6"/>
      <c r="BW42" s="5"/>
      <c r="BX42" s="6"/>
      <c r="BY42" s="5"/>
      <c r="BZ42" s="6"/>
      <c r="CA42" s="5"/>
      <c r="CB42" s="6"/>
      <c r="CC42" s="5"/>
      <c r="CD42" s="6"/>
      <c r="CE42" s="5"/>
      <c r="CF42" s="6"/>
      <c r="CG42" s="5"/>
      <c r="CH42" s="6"/>
      <c r="CI42" s="5"/>
      <c r="CJ42" s="6"/>
      <c r="CK42" s="5"/>
      <c r="CL42" s="6"/>
      <c r="CM42" s="5"/>
      <c r="CN42" s="6"/>
      <c r="CP42" s="5"/>
      <c r="CQ42" s="6"/>
      <c r="CR42" s="5"/>
      <c r="CS42" s="6"/>
      <c r="CT42" s="5"/>
      <c r="CU42" s="6"/>
      <c r="CV42" s="5"/>
      <c r="CW42" s="6"/>
      <c r="CX42" s="5"/>
      <c r="CY42" s="6"/>
      <c r="CZ42" s="5"/>
      <c r="DA42" s="6"/>
      <c r="DB42" s="5"/>
      <c r="DC42" s="6"/>
      <c r="DD42" s="5"/>
      <c r="DE42" s="6"/>
      <c r="DF42" s="5"/>
      <c r="DG42" s="6"/>
      <c r="DH42" s="5"/>
      <c r="DI42" s="6"/>
      <c r="DJ42" s="5"/>
      <c r="DK42" s="6"/>
      <c r="DL42" s="5"/>
      <c r="DM42" s="6"/>
      <c r="DN42" s="5"/>
      <c r="DO42" s="6"/>
      <c r="DP42" s="5"/>
      <c r="DQ42" s="6"/>
      <c r="DR42" s="5"/>
    </row>
    <row r="43" spans="1:122" x14ac:dyDescent="0.25">
      <c r="A43" s="1"/>
      <c r="B43" s="1"/>
      <c r="C43" s="1"/>
      <c r="D43" s="1"/>
      <c r="E43" s="1"/>
      <c r="F43" s="1" t="s">
        <v>51</v>
      </c>
      <c r="G43" s="5">
        <v>5500</v>
      </c>
      <c r="H43" s="6"/>
      <c r="I43" s="19">
        <v>0</v>
      </c>
      <c r="J43" s="6"/>
      <c r="K43" s="5">
        <v>5500</v>
      </c>
      <c r="L43" s="6"/>
      <c r="M43" s="5">
        <v>5500</v>
      </c>
      <c r="N43" s="6"/>
      <c r="O43" s="5">
        <v>5500</v>
      </c>
      <c r="P43" s="6"/>
      <c r="Q43" s="5">
        <v>5500</v>
      </c>
      <c r="R43" s="6"/>
      <c r="S43" s="5">
        <v>5500</v>
      </c>
      <c r="T43" s="6"/>
      <c r="U43" s="5">
        <v>5500</v>
      </c>
      <c r="V43" s="6"/>
      <c r="W43" s="5">
        <v>5500</v>
      </c>
      <c r="X43" s="6"/>
      <c r="Y43" s="5">
        <v>5500</v>
      </c>
      <c r="Z43" s="6"/>
      <c r="AA43" s="5">
        <v>5500</v>
      </c>
      <c r="AB43" s="6"/>
      <c r="AC43" s="5">
        <v>5500</v>
      </c>
      <c r="AD43" s="6"/>
      <c r="AE43" s="5">
        <v>5500</v>
      </c>
      <c r="AF43" s="6"/>
      <c r="AG43" s="5">
        <v>5500</v>
      </c>
      <c r="AH43" s="6"/>
      <c r="AI43" s="5">
        <v>5500</v>
      </c>
      <c r="AJ43" s="6"/>
      <c r="AK43" s="5">
        <v>5500</v>
      </c>
      <c r="AL43" s="6"/>
      <c r="AM43" s="5">
        <v>5500</v>
      </c>
      <c r="AN43" s="6"/>
      <c r="AO43" s="5">
        <v>5500</v>
      </c>
      <c r="AP43" s="6"/>
      <c r="AQ43" s="5">
        <v>5500</v>
      </c>
      <c r="AR43" s="6"/>
      <c r="AS43" s="5">
        <v>5500</v>
      </c>
      <c r="AT43" s="6"/>
      <c r="AU43" s="5">
        <v>5500</v>
      </c>
      <c r="AV43" s="6"/>
      <c r="AW43" s="5">
        <v>5500</v>
      </c>
      <c r="AX43" s="6"/>
      <c r="AY43" s="5">
        <v>5500</v>
      </c>
      <c r="AZ43" s="6"/>
      <c r="BA43" s="44">
        <v>11000</v>
      </c>
      <c r="BB43" s="6"/>
      <c r="BC43" s="5">
        <f>ROUND(G43+K43+O43+S43+W43+AA43+AE43+AI43+AM43+AQ43+AU43+AY43,5)</f>
        <v>66000</v>
      </c>
      <c r="BD43" s="6"/>
      <c r="BE43" s="5">
        <f>ROUND(I43+M43+Q43+U43+Y43+AC43+AG43+AK43+AO43+AS43+AW43+BA43,5)</f>
        <v>66000</v>
      </c>
      <c r="BF43" s="6"/>
      <c r="BG43" s="5">
        <f>ROUND((BC43-BE43),5)</f>
        <v>0</v>
      </c>
      <c r="BH43" s="6"/>
      <c r="BK43" s="5">
        <v>5500</v>
      </c>
      <c r="BL43" s="6"/>
      <c r="BM43" s="5">
        <v>5500</v>
      </c>
      <c r="BN43" s="6"/>
      <c r="BO43" s="5">
        <v>5500</v>
      </c>
      <c r="BP43" s="6"/>
      <c r="BQ43" s="5">
        <v>5500</v>
      </c>
      <c r="BR43" s="6"/>
      <c r="BS43" s="5">
        <v>5500</v>
      </c>
      <c r="BT43" s="6"/>
      <c r="BU43" s="5">
        <v>5500</v>
      </c>
      <c r="BV43" s="6"/>
      <c r="BW43" s="5">
        <v>5500</v>
      </c>
      <c r="BX43" s="6"/>
      <c r="BY43" s="5">
        <v>5500</v>
      </c>
      <c r="BZ43" s="6"/>
      <c r="CA43" s="5">
        <v>5500</v>
      </c>
      <c r="CB43" s="6"/>
      <c r="CC43" s="5">
        <v>5500</v>
      </c>
      <c r="CD43" s="6"/>
      <c r="CE43" s="5">
        <v>5500</v>
      </c>
      <c r="CF43" s="6"/>
      <c r="CG43" s="5">
        <v>5500</v>
      </c>
      <c r="CH43" s="6"/>
      <c r="CI43" s="5">
        <f>ROUND(BK43+BM43+BO43+BQ43+BS43+BU43+BW43+BY43+CA43+CC43+CE43+CG43,5)</f>
        <v>66000</v>
      </c>
      <c r="CJ43" s="6"/>
      <c r="CK43" s="5">
        <f t="shared" ref="CK43:CK53" si="27">BC43</f>
        <v>66000</v>
      </c>
      <c r="CL43" s="6"/>
      <c r="CM43" s="5">
        <f>ROUND((CI43-CK43),5)</f>
        <v>0</v>
      </c>
      <c r="CN43" s="6"/>
      <c r="CP43" s="5">
        <v>5500</v>
      </c>
      <c r="CQ43" s="6"/>
      <c r="CR43" s="5">
        <v>5500</v>
      </c>
      <c r="CS43" s="6"/>
      <c r="CT43" s="5">
        <v>5500</v>
      </c>
      <c r="CU43" s="6"/>
      <c r="CV43" s="5">
        <v>5500</v>
      </c>
      <c r="CW43" s="6"/>
      <c r="CX43" s="5">
        <v>5500</v>
      </c>
      <c r="CY43" s="6"/>
      <c r="CZ43" s="5">
        <v>5500</v>
      </c>
      <c r="DA43" s="6"/>
      <c r="DB43" s="5">
        <v>5500</v>
      </c>
      <c r="DC43" s="6"/>
      <c r="DD43" s="5">
        <v>5500</v>
      </c>
      <c r="DE43" s="6"/>
      <c r="DF43" s="5">
        <v>5500</v>
      </c>
      <c r="DG43" s="6"/>
      <c r="DH43" s="5">
        <v>5500</v>
      </c>
      <c r="DI43" s="6"/>
      <c r="DJ43" s="5">
        <v>5500</v>
      </c>
      <c r="DK43" s="6"/>
      <c r="DL43" s="5">
        <v>5500</v>
      </c>
      <c r="DM43" s="6"/>
      <c r="DN43" s="5">
        <f>ROUND(CP43+CR43+CT43+CV43+CX43+CZ43+DB43+DD43+DF43+DH43+DJ43+DL43,5)</f>
        <v>66000</v>
      </c>
      <c r="DO43" s="6"/>
      <c r="DP43" s="5">
        <f t="shared" ref="DP43:DP45" si="28">CI43</f>
        <v>66000</v>
      </c>
      <c r="DQ43" s="6"/>
      <c r="DR43" s="5">
        <f>ROUND((DN43-DP43),5)</f>
        <v>0</v>
      </c>
    </row>
    <row r="44" spans="1:122" ht="15.75" thickBot="1" x14ac:dyDescent="0.3">
      <c r="A44" s="1"/>
      <c r="B44" s="1"/>
      <c r="C44" s="1"/>
      <c r="D44" s="1"/>
      <c r="E44" s="1"/>
      <c r="F44" s="1" t="s">
        <v>52</v>
      </c>
      <c r="G44" s="7"/>
      <c r="H44" s="6"/>
      <c r="I44" s="7">
        <v>0</v>
      </c>
      <c r="J44" s="6"/>
      <c r="K44" s="7"/>
      <c r="L44" s="6"/>
      <c r="M44" s="7">
        <v>0</v>
      </c>
      <c r="N44" s="6"/>
      <c r="O44" s="7">
        <v>1000</v>
      </c>
      <c r="P44" s="6"/>
      <c r="Q44" s="7">
        <v>0</v>
      </c>
      <c r="R44" s="6"/>
      <c r="S44" s="7"/>
      <c r="T44" s="6"/>
      <c r="U44" s="7">
        <v>0</v>
      </c>
      <c r="V44" s="6"/>
      <c r="W44" s="7"/>
      <c r="X44" s="6"/>
      <c r="Y44" s="7">
        <v>0</v>
      </c>
      <c r="Z44" s="6"/>
      <c r="AA44" s="7"/>
      <c r="AB44" s="6"/>
      <c r="AC44" s="7">
        <v>16.88</v>
      </c>
      <c r="AD44" s="6"/>
      <c r="AE44" s="7"/>
      <c r="AF44" s="6"/>
      <c r="AG44" s="7">
        <v>0</v>
      </c>
      <c r="AH44" s="6"/>
      <c r="AI44" s="7">
        <v>2000</v>
      </c>
      <c r="AJ44" s="6"/>
      <c r="AK44" s="7">
        <v>0</v>
      </c>
      <c r="AL44" s="6"/>
      <c r="AM44" s="7"/>
      <c r="AN44" s="6"/>
      <c r="AO44" s="7">
        <v>0</v>
      </c>
      <c r="AP44" s="6"/>
      <c r="AQ44" s="7">
        <v>2000</v>
      </c>
      <c r="AR44" s="6"/>
      <c r="AS44" s="7">
        <v>0</v>
      </c>
      <c r="AT44" s="6"/>
      <c r="AU44" s="7"/>
      <c r="AV44" s="6"/>
      <c r="AW44" s="7">
        <v>1634.61</v>
      </c>
      <c r="AX44" s="6"/>
      <c r="AY44" s="7">
        <v>1000</v>
      </c>
      <c r="AZ44" s="6"/>
      <c r="BA44" s="7">
        <v>0</v>
      </c>
      <c r="BB44" s="6"/>
      <c r="BC44" s="7">
        <f>ROUND(G44+K44+O44+S44+W44+AA44+AE44+AI44+AM44+AQ44+AU44+AY44,5)</f>
        <v>6000</v>
      </c>
      <c r="BD44" s="6"/>
      <c r="BE44" s="7">
        <f>ROUND(I44+M44+Q44+U44+Y44+AC44+AG44+AK44+AO44+AS44+AW44+BA44,5)</f>
        <v>1651.49</v>
      </c>
      <c r="BF44" s="6"/>
      <c r="BG44" s="7">
        <f>ROUND((BC44-BE44),5)</f>
        <v>4348.51</v>
      </c>
      <c r="BH44" s="6"/>
      <c r="BK44" s="7"/>
      <c r="BL44" s="6"/>
      <c r="BM44" s="7"/>
      <c r="BN44" s="6"/>
      <c r="BO44" s="7">
        <v>1000</v>
      </c>
      <c r="BP44" s="6"/>
      <c r="BQ44" s="7"/>
      <c r="BR44" s="6"/>
      <c r="BS44" s="7"/>
      <c r="BT44" s="6"/>
      <c r="BU44" s="7"/>
      <c r="BV44" s="6"/>
      <c r="BW44" s="7"/>
      <c r="BX44" s="6"/>
      <c r="BY44" s="7">
        <v>2000</v>
      </c>
      <c r="BZ44" s="6"/>
      <c r="CA44" s="7"/>
      <c r="CB44" s="6"/>
      <c r="CC44" s="7">
        <v>2000</v>
      </c>
      <c r="CD44" s="6"/>
      <c r="CE44" s="7"/>
      <c r="CF44" s="6"/>
      <c r="CG44" s="7">
        <v>1000</v>
      </c>
      <c r="CH44" s="6"/>
      <c r="CI44" s="7">
        <f>ROUND(BK44+BM44+BO44+BQ44+BS44+BU44+BW44+BY44+CA44+CC44+CE44+CG44,5)</f>
        <v>6000</v>
      </c>
      <c r="CJ44" s="6"/>
      <c r="CK44" s="7">
        <f t="shared" si="27"/>
        <v>6000</v>
      </c>
      <c r="CL44" s="6"/>
      <c r="CM44" s="7">
        <f>ROUND((CI44-CK44),5)</f>
        <v>0</v>
      </c>
      <c r="CN44" s="6"/>
      <c r="CP44" s="7"/>
      <c r="CQ44" s="6"/>
      <c r="CR44" s="7"/>
      <c r="CS44" s="6"/>
      <c r="CT44" s="7">
        <v>1000</v>
      </c>
      <c r="CU44" s="6"/>
      <c r="CV44" s="7"/>
      <c r="CW44" s="6"/>
      <c r="CX44" s="7"/>
      <c r="CY44" s="6"/>
      <c r="CZ44" s="7"/>
      <c r="DA44" s="6"/>
      <c r="DB44" s="7"/>
      <c r="DC44" s="6"/>
      <c r="DD44" s="7">
        <v>2000</v>
      </c>
      <c r="DE44" s="6"/>
      <c r="DF44" s="7"/>
      <c r="DG44" s="6"/>
      <c r="DH44" s="7">
        <v>2000</v>
      </c>
      <c r="DI44" s="6"/>
      <c r="DJ44" s="7"/>
      <c r="DK44" s="6"/>
      <c r="DL44" s="7">
        <v>1000</v>
      </c>
      <c r="DM44" s="6"/>
      <c r="DN44" s="7">
        <f>ROUND(CP44+CR44+CT44+CV44+CX44+CZ44+DB44+DD44+DF44+DH44+DJ44+DL44,5)</f>
        <v>6000</v>
      </c>
      <c r="DO44" s="6"/>
      <c r="DP44" s="7">
        <f t="shared" si="28"/>
        <v>6000</v>
      </c>
      <c r="DQ44" s="6"/>
      <c r="DR44" s="7">
        <f>ROUND((DN44-DP44),5)</f>
        <v>0</v>
      </c>
    </row>
    <row r="45" spans="1:122" x14ac:dyDescent="0.25">
      <c r="A45" s="1"/>
      <c r="B45" s="1"/>
      <c r="C45" s="1"/>
      <c r="D45" s="1"/>
      <c r="E45" s="1" t="s">
        <v>53</v>
      </c>
      <c r="F45" s="1"/>
      <c r="G45" s="5">
        <f>ROUND(SUM(G42:G44),5)</f>
        <v>5500</v>
      </c>
      <c r="H45" s="6"/>
      <c r="I45" s="5">
        <f>ROUND(SUM(I42:I44),5)</f>
        <v>0</v>
      </c>
      <c r="J45" s="6"/>
      <c r="K45" s="5">
        <f>ROUND(SUM(K42:K44),5)</f>
        <v>5500</v>
      </c>
      <c r="L45" s="6"/>
      <c r="M45" s="5">
        <f>ROUND(SUM(M42:M44),5)</f>
        <v>5500</v>
      </c>
      <c r="N45" s="6"/>
      <c r="O45" s="5">
        <f>ROUND(SUM(O42:O44),5)</f>
        <v>6500</v>
      </c>
      <c r="P45" s="6"/>
      <c r="Q45" s="5">
        <f>ROUND(SUM(Q42:Q44),5)</f>
        <v>5500</v>
      </c>
      <c r="R45" s="6"/>
      <c r="S45" s="5">
        <f>ROUND(SUM(S42:S44),5)</f>
        <v>5500</v>
      </c>
      <c r="T45" s="6"/>
      <c r="U45" s="5">
        <f>ROUND(SUM(U42:U44),5)</f>
        <v>5500</v>
      </c>
      <c r="V45" s="6"/>
      <c r="W45" s="5">
        <f>ROUND(SUM(W42:W44),5)</f>
        <v>5500</v>
      </c>
      <c r="X45" s="6"/>
      <c r="Y45" s="5">
        <f>ROUND(SUM(Y42:Y44),5)</f>
        <v>5500</v>
      </c>
      <c r="Z45" s="6"/>
      <c r="AA45" s="5">
        <f>ROUND(SUM(AA42:AA44),5)</f>
        <v>5500</v>
      </c>
      <c r="AB45" s="6"/>
      <c r="AC45" s="5">
        <f>ROUND(SUM(AC42:AC44),5)</f>
        <v>5516.88</v>
      </c>
      <c r="AD45" s="6"/>
      <c r="AE45" s="5">
        <f>ROUND(SUM(AE42:AE44),5)</f>
        <v>5500</v>
      </c>
      <c r="AF45" s="6"/>
      <c r="AG45" s="5">
        <f>ROUND(SUM(AG42:AG44),5)</f>
        <v>5500</v>
      </c>
      <c r="AH45" s="6"/>
      <c r="AI45" s="5">
        <f>ROUND(SUM(AI42:AI44),5)</f>
        <v>7500</v>
      </c>
      <c r="AJ45" s="6"/>
      <c r="AK45" s="5">
        <f>ROUND(SUM(AK42:AK44),5)</f>
        <v>5500</v>
      </c>
      <c r="AL45" s="6"/>
      <c r="AM45" s="5">
        <f>ROUND(SUM(AM42:AM44),5)</f>
        <v>5500</v>
      </c>
      <c r="AN45" s="6"/>
      <c r="AO45" s="5">
        <f>ROUND(SUM(AO42:AO44),5)</f>
        <v>5500</v>
      </c>
      <c r="AP45" s="6"/>
      <c r="AQ45" s="5">
        <f>ROUND(SUM(AQ42:AQ44),5)</f>
        <v>7500</v>
      </c>
      <c r="AR45" s="6"/>
      <c r="AS45" s="5">
        <f>ROUND(SUM(AS42:AS44),5)</f>
        <v>5500</v>
      </c>
      <c r="AT45" s="6"/>
      <c r="AU45" s="5">
        <f>ROUND(SUM(AU42:AU44),5)</f>
        <v>5500</v>
      </c>
      <c r="AV45" s="6"/>
      <c r="AW45" s="5">
        <f>ROUND(SUM(AW42:AW44),5)</f>
        <v>7134.61</v>
      </c>
      <c r="AX45" s="6"/>
      <c r="AY45" s="5">
        <f>ROUND(SUM(AY42:AY44),5)</f>
        <v>6500</v>
      </c>
      <c r="AZ45" s="6"/>
      <c r="BA45" s="5">
        <f>ROUND(SUM(BA42:BA44),5)</f>
        <v>11000</v>
      </c>
      <c r="BB45" s="6"/>
      <c r="BC45" s="5">
        <f>ROUND(G45+K45+O45+S45+W45+AA45+AE45+AI45+AM45+AQ45+AU45+AY45,5)</f>
        <v>72000</v>
      </c>
      <c r="BD45" s="6"/>
      <c r="BE45" s="5">
        <f>ROUND(I45+M45+Q45+U45+Y45+AC45+AG45+AK45+AO45+AS45+AW45+BA45,5)</f>
        <v>67651.490000000005</v>
      </c>
      <c r="BF45" s="6"/>
      <c r="BG45" s="5">
        <f>ROUND((BC45-BE45),5)</f>
        <v>4348.51</v>
      </c>
      <c r="BH45" s="6"/>
      <c r="BK45" s="5">
        <f>ROUND(SUM(BK42:BK44),5)</f>
        <v>5500</v>
      </c>
      <c r="BL45" s="6"/>
      <c r="BM45" s="5">
        <f>ROUND(SUM(BM42:BM44),5)</f>
        <v>5500</v>
      </c>
      <c r="BN45" s="6"/>
      <c r="BO45" s="5">
        <f>ROUND(SUM(BO42:BO44),5)</f>
        <v>6500</v>
      </c>
      <c r="BP45" s="6"/>
      <c r="BQ45" s="5">
        <f>ROUND(SUM(BQ42:BQ44),5)</f>
        <v>5500</v>
      </c>
      <c r="BR45" s="6"/>
      <c r="BS45" s="5">
        <f>ROUND(SUM(BS42:BS44),5)</f>
        <v>5500</v>
      </c>
      <c r="BT45" s="6"/>
      <c r="BU45" s="5">
        <f>ROUND(SUM(BU42:BU44),5)</f>
        <v>5500</v>
      </c>
      <c r="BV45" s="6"/>
      <c r="BW45" s="5">
        <f>ROUND(SUM(BW42:BW44),5)</f>
        <v>5500</v>
      </c>
      <c r="BX45" s="6"/>
      <c r="BY45" s="5">
        <f>ROUND(SUM(BY42:BY44),5)</f>
        <v>7500</v>
      </c>
      <c r="BZ45" s="6"/>
      <c r="CA45" s="5">
        <f>ROUND(SUM(CA42:CA44),5)</f>
        <v>5500</v>
      </c>
      <c r="CB45" s="6"/>
      <c r="CC45" s="5">
        <f>ROUND(SUM(CC42:CC44),5)</f>
        <v>7500</v>
      </c>
      <c r="CD45" s="6"/>
      <c r="CE45" s="5">
        <f>ROUND(SUM(CE42:CE44),5)</f>
        <v>5500</v>
      </c>
      <c r="CF45" s="6"/>
      <c r="CG45" s="5">
        <f>ROUND(SUM(CG42:CG44),5)</f>
        <v>6500</v>
      </c>
      <c r="CH45" s="6"/>
      <c r="CI45" s="5">
        <f>ROUND(BK45+BM45+BO45+BQ45+BS45+BU45+BW45+BY45+CA45+CC45+CE45+CG45,5)</f>
        <v>72000</v>
      </c>
      <c r="CJ45" s="6"/>
      <c r="CK45" s="5">
        <f t="shared" si="27"/>
        <v>72000</v>
      </c>
      <c r="CL45" s="6"/>
      <c r="CM45" s="5">
        <f>ROUND((CI45-CK45),5)</f>
        <v>0</v>
      </c>
      <c r="CN45" s="6"/>
      <c r="CP45" s="5">
        <f>ROUND(SUM(CP42:CP44),5)</f>
        <v>5500</v>
      </c>
      <c r="CQ45" s="6"/>
      <c r="CR45" s="5">
        <f>ROUND(SUM(CR42:CR44),5)</f>
        <v>5500</v>
      </c>
      <c r="CS45" s="6"/>
      <c r="CT45" s="5">
        <f>ROUND(SUM(CT42:CT44),5)</f>
        <v>6500</v>
      </c>
      <c r="CU45" s="6"/>
      <c r="CV45" s="5">
        <f>ROUND(SUM(CV42:CV44),5)</f>
        <v>5500</v>
      </c>
      <c r="CW45" s="6"/>
      <c r="CX45" s="5">
        <f>ROUND(SUM(CX42:CX44),5)</f>
        <v>5500</v>
      </c>
      <c r="CY45" s="6"/>
      <c r="CZ45" s="5">
        <f>ROUND(SUM(CZ42:CZ44),5)</f>
        <v>5500</v>
      </c>
      <c r="DA45" s="6"/>
      <c r="DB45" s="5">
        <f>ROUND(SUM(DB42:DB44),5)</f>
        <v>5500</v>
      </c>
      <c r="DC45" s="6"/>
      <c r="DD45" s="5">
        <f>ROUND(SUM(DD42:DD44),5)</f>
        <v>7500</v>
      </c>
      <c r="DE45" s="6"/>
      <c r="DF45" s="5">
        <f>ROUND(SUM(DF42:DF44),5)</f>
        <v>5500</v>
      </c>
      <c r="DG45" s="6"/>
      <c r="DH45" s="5">
        <f>ROUND(SUM(DH42:DH44),5)</f>
        <v>7500</v>
      </c>
      <c r="DI45" s="6"/>
      <c r="DJ45" s="5">
        <f>ROUND(SUM(DJ42:DJ44),5)</f>
        <v>5500</v>
      </c>
      <c r="DK45" s="6"/>
      <c r="DL45" s="5">
        <f>ROUND(SUM(DL42:DL44),5)</f>
        <v>6500</v>
      </c>
      <c r="DM45" s="6"/>
      <c r="DN45" s="5">
        <f>ROUND(CP45+CR45+CT45+CV45+CX45+CZ45+DB45+DD45+DF45+DH45+DJ45+DL45,5)</f>
        <v>72000</v>
      </c>
      <c r="DO45" s="6"/>
      <c r="DP45" s="5">
        <f t="shared" si="28"/>
        <v>72000</v>
      </c>
      <c r="DQ45" s="6"/>
      <c r="DR45" s="5">
        <f>ROUND((DN45-DP45),5)</f>
        <v>0</v>
      </c>
    </row>
    <row r="46" spans="1:122" x14ac:dyDescent="0.25">
      <c r="A46" s="1"/>
      <c r="B46" s="1"/>
      <c r="C46" s="1"/>
      <c r="D46" s="1"/>
      <c r="E46" s="1" t="s">
        <v>54</v>
      </c>
      <c r="F46" s="1"/>
      <c r="G46" s="5"/>
      <c r="H46" s="6"/>
      <c r="I46" s="5"/>
      <c r="J46" s="6"/>
      <c r="K46" s="5"/>
      <c r="L46" s="6"/>
      <c r="M46" s="5"/>
      <c r="N46" s="6"/>
      <c r="O46" s="5"/>
      <c r="P46" s="6"/>
      <c r="Q46" s="5"/>
      <c r="R46" s="6"/>
      <c r="S46" s="5"/>
      <c r="T46" s="6"/>
      <c r="U46" s="5"/>
      <c r="V46" s="6"/>
      <c r="W46" s="5"/>
      <c r="X46" s="6"/>
      <c r="Y46" s="5"/>
      <c r="Z46" s="6"/>
      <c r="AA46" s="5"/>
      <c r="AB46" s="6"/>
      <c r="AC46" s="5"/>
      <c r="AD46" s="6"/>
      <c r="AE46" s="5"/>
      <c r="AF46" s="6"/>
      <c r="AG46" s="5"/>
      <c r="AH46" s="6"/>
      <c r="AI46" s="5"/>
      <c r="AJ46" s="6"/>
      <c r="AK46" s="5"/>
      <c r="AL46" s="6"/>
      <c r="AM46" s="5"/>
      <c r="AN46" s="6"/>
      <c r="AO46" s="5"/>
      <c r="AP46" s="6"/>
      <c r="AQ46" s="5"/>
      <c r="AR46" s="6"/>
      <c r="AS46" s="5"/>
      <c r="AT46" s="6"/>
      <c r="AU46" s="5"/>
      <c r="AV46" s="6"/>
      <c r="AW46" s="5"/>
      <c r="AX46" s="6"/>
      <c r="AY46" s="5"/>
      <c r="AZ46" s="6"/>
      <c r="BA46" s="5"/>
      <c r="BB46" s="6"/>
      <c r="BC46" s="5"/>
      <c r="BD46" s="6"/>
      <c r="BE46" s="5"/>
      <c r="BF46" s="6"/>
      <c r="BG46" s="5"/>
      <c r="BH46" s="6"/>
      <c r="BK46" s="5"/>
      <c r="BL46" s="6"/>
      <c r="BM46" s="5"/>
      <c r="BN46" s="6"/>
      <c r="BO46" s="5"/>
      <c r="BP46" s="6"/>
      <c r="BQ46" s="5"/>
      <c r="BR46" s="6"/>
      <c r="BS46" s="5"/>
      <c r="BT46" s="6"/>
      <c r="BU46" s="5"/>
      <c r="BV46" s="6"/>
      <c r="BW46" s="5"/>
      <c r="BX46" s="6"/>
      <c r="BY46" s="5"/>
      <c r="BZ46" s="6"/>
      <c r="CA46" s="5"/>
      <c r="CB46" s="6"/>
      <c r="CC46" s="5"/>
      <c r="CD46" s="6"/>
      <c r="CE46" s="5"/>
      <c r="CF46" s="6"/>
      <c r="CG46" s="5"/>
      <c r="CH46" s="6"/>
      <c r="CI46" s="5"/>
      <c r="CJ46" s="6"/>
      <c r="CK46" s="5">
        <f t="shared" si="27"/>
        <v>0</v>
      </c>
      <c r="CL46" s="6"/>
      <c r="CM46" s="5"/>
      <c r="CN46" s="6"/>
      <c r="CP46" s="5"/>
      <c r="CQ46" s="6"/>
      <c r="CR46" s="5"/>
      <c r="CS46" s="6"/>
      <c r="CT46" s="5"/>
      <c r="CU46" s="6"/>
      <c r="CV46" s="5"/>
      <c r="CW46" s="6"/>
      <c r="CX46" s="5"/>
      <c r="CY46" s="6"/>
      <c r="CZ46" s="5"/>
      <c r="DA46" s="6"/>
      <c r="DB46" s="5"/>
      <c r="DC46" s="6"/>
      <c r="DD46" s="5"/>
      <c r="DE46" s="6"/>
      <c r="DF46" s="5"/>
      <c r="DG46" s="6"/>
      <c r="DH46" s="5"/>
      <c r="DI46" s="6"/>
      <c r="DJ46" s="5"/>
      <c r="DK46" s="6"/>
      <c r="DL46" s="5"/>
      <c r="DM46" s="6"/>
      <c r="DN46" s="5"/>
      <c r="DO46" s="6"/>
      <c r="DP46" s="5"/>
      <c r="DQ46" s="6"/>
      <c r="DR46" s="5"/>
    </row>
    <row r="47" spans="1:122" x14ac:dyDescent="0.25">
      <c r="A47" s="1"/>
      <c r="B47" s="1"/>
      <c r="C47" s="1"/>
      <c r="D47" s="1"/>
      <c r="E47" s="1"/>
      <c r="F47" s="1" t="s">
        <v>126</v>
      </c>
      <c r="G47" s="5"/>
      <c r="H47" s="6"/>
      <c r="I47" s="5">
        <v>0</v>
      </c>
      <c r="J47" s="6"/>
      <c r="K47" s="5"/>
      <c r="L47" s="6"/>
      <c r="M47" s="5">
        <v>0</v>
      </c>
      <c r="N47" s="6"/>
      <c r="O47" s="5"/>
      <c r="P47" s="6"/>
      <c r="Q47" s="5">
        <v>0</v>
      </c>
      <c r="R47" s="6"/>
      <c r="S47" s="5"/>
      <c r="T47" s="6"/>
      <c r="U47" s="5">
        <v>0</v>
      </c>
      <c r="V47" s="6"/>
      <c r="W47" s="5"/>
      <c r="X47" s="6"/>
      <c r="Y47" s="5">
        <v>0</v>
      </c>
      <c r="Z47" s="6"/>
      <c r="AA47" s="5">
        <v>1000</v>
      </c>
      <c r="AB47" s="6"/>
      <c r="AC47" s="5">
        <v>0</v>
      </c>
      <c r="AD47" s="6"/>
      <c r="AE47" s="5"/>
      <c r="AF47" s="6"/>
      <c r="AG47" s="5">
        <v>0</v>
      </c>
      <c r="AH47" s="6"/>
      <c r="AI47" s="5">
        <v>1000</v>
      </c>
      <c r="AJ47" s="6"/>
      <c r="AK47" s="5">
        <v>0</v>
      </c>
      <c r="AL47" s="6"/>
      <c r="AM47" s="5"/>
      <c r="AN47" s="6"/>
      <c r="AO47" s="5">
        <v>0</v>
      </c>
      <c r="AP47" s="6"/>
      <c r="AQ47" s="5">
        <v>2000</v>
      </c>
      <c r="AR47" s="6"/>
      <c r="AS47" s="5">
        <v>0</v>
      </c>
      <c r="AT47" s="6"/>
      <c r="AU47" s="5"/>
      <c r="AV47" s="6"/>
      <c r="AW47" s="5">
        <v>0</v>
      </c>
      <c r="AX47" s="6"/>
      <c r="AY47" s="5">
        <v>1000</v>
      </c>
      <c r="AZ47" s="6"/>
      <c r="BA47" s="5">
        <v>0</v>
      </c>
      <c r="BB47" s="6"/>
      <c r="BC47" s="5">
        <f t="shared" ref="BC47:BC53" si="29">ROUND(G47+K47+O47+S47+W47+AA47+AE47+AI47+AM47+AQ47+AU47+AY47,5)</f>
        <v>5000</v>
      </c>
      <c r="BD47" s="6"/>
      <c r="BE47" s="5">
        <f t="shared" ref="BE47:BE53" si="30">ROUND(I47+M47+Q47+U47+Y47+AC47+AG47+AK47+AO47+AS47+AW47+BA47,5)</f>
        <v>0</v>
      </c>
      <c r="BF47" s="6"/>
      <c r="BG47" s="5">
        <f t="shared" ref="BG47:BG53" si="31">ROUND((BC47-BE47),5)</f>
        <v>5000</v>
      </c>
      <c r="BH47" s="6"/>
      <c r="BK47" s="5"/>
      <c r="BL47" s="6"/>
      <c r="BM47" s="5"/>
      <c r="BN47" s="6"/>
      <c r="BO47" s="5">
        <v>1000</v>
      </c>
      <c r="BP47" s="6"/>
      <c r="BQ47" s="5"/>
      <c r="BR47" s="6"/>
      <c r="BS47" s="5">
        <v>1000</v>
      </c>
      <c r="BT47" s="6"/>
      <c r="BU47" s="5"/>
      <c r="BV47" s="6"/>
      <c r="BW47" s="5"/>
      <c r="BX47" s="6"/>
      <c r="BY47" s="5">
        <v>1000</v>
      </c>
      <c r="BZ47" s="6"/>
      <c r="CA47" s="5"/>
      <c r="CB47" s="6"/>
      <c r="CC47" s="5">
        <v>1000</v>
      </c>
      <c r="CD47" s="6"/>
      <c r="CE47" s="5"/>
      <c r="CF47" s="6"/>
      <c r="CG47" s="5"/>
      <c r="CH47" s="6"/>
      <c r="CI47" s="5">
        <f t="shared" ref="CI47:CI53" si="32">ROUND(BK47+BM47+BO47+BQ47+BS47+BU47+BW47+BY47+CA47+CC47+CE47+CG47,5)</f>
        <v>4000</v>
      </c>
      <c r="CJ47" s="6"/>
      <c r="CK47" s="5">
        <f t="shared" si="27"/>
        <v>5000</v>
      </c>
      <c r="CL47" s="6"/>
      <c r="CM47" s="5">
        <f t="shared" ref="CM47:CM53" si="33">ROUND((CI47-CK47),5)</f>
        <v>-1000</v>
      </c>
      <c r="CN47" s="6"/>
      <c r="CP47" s="5"/>
      <c r="CQ47" s="6"/>
      <c r="CR47" s="5"/>
      <c r="CS47" s="6"/>
      <c r="CT47" s="5"/>
      <c r="CU47" s="6"/>
      <c r="CV47" s="5"/>
      <c r="CW47" s="6"/>
      <c r="CX47" s="5"/>
      <c r="CY47" s="6"/>
      <c r="CZ47" s="5">
        <v>1000</v>
      </c>
      <c r="DA47" s="6"/>
      <c r="DB47" s="5"/>
      <c r="DC47" s="6"/>
      <c r="DD47" s="5">
        <v>1000</v>
      </c>
      <c r="DE47" s="6"/>
      <c r="DF47" s="5"/>
      <c r="DG47" s="6"/>
      <c r="DH47" s="5">
        <v>2000</v>
      </c>
      <c r="DI47" s="6"/>
      <c r="DJ47" s="5"/>
      <c r="DK47" s="6"/>
      <c r="DL47" s="5">
        <v>1000</v>
      </c>
      <c r="DM47" s="6"/>
      <c r="DN47" s="5">
        <f t="shared" ref="DN47:DN53" si="34">ROUND(CP47+CR47+CT47+CV47+CX47+CZ47+DB47+DD47+DF47+DH47+DJ47+DL47,5)</f>
        <v>5000</v>
      </c>
      <c r="DO47" s="6"/>
      <c r="DP47" s="5">
        <f t="shared" ref="DP47:DP53" si="35">CI47</f>
        <v>4000</v>
      </c>
      <c r="DQ47" s="6"/>
      <c r="DR47" s="5">
        <f t="shared" ref="DR47:DR53" si="36">ROUND((DN47-DP47),5)</f>
        <v>1000</v>
      </c>
    </row>
    <row r="48" spans="1:122" x14ac:dyDescent="0.25">
      <c r="A48" s="1"/>
      <c r="B48" s="1"/>
      <c r="C48" s="1"/>
      <c r="D48" s="1"/>
      <c r="E48" s="1"/>
      <c r="F48" s="1" t="s">
        <v>55</v>
      </c>
      <c r="G48" s="5">
        <v>600</v>
      </c>
      <c r="H48" s="6"/>
      <c r="I48" s="5">
        <v>540.92999999999995</v>
      </c>
      <c r="J48" s="6"/>
      <c r="K48" s="5">
        <v>500</v>
      </c>
      <c r="L48" s="6"/>
      <c r="M48" s="5">
        <v>512.29</v>
      </c>
      <c r="N48" s="6"/>
      <c r="O48" s="5">
        <v>200</v>
      </c>
      <c r="P48" s="6"/>
      <c r="Q48" s="5">
        <v>116.7</v>
      </c>
      <c r="R48" s="6"/>
      <c r="S48" s="5"/>
      <c r="T48" s="6"/>
      <c r="U48" s="5">
        <v>43.7</v>
      </c>
      <c r="V48" s="6"/>
      <c r="W48" s="5">
        <v>700</v>
      </c>
      <c r="X48" s="6"/>
      <c r="Y48" s="5">
        <v>1001.24</v>
      </c>
      <c r="Z48" s="6"/>
      <c r="AA48" s="5"/>
      <c r="AB48" s="6"/>
      <c r="AC48" s="5">
        <v>798.54</v>
      </c>
      <c r="AD48" s="6"/>
      <c r="AE48" s="5">
        <v>400</v>
      </c>
      <c r="AF48" s="6"/>
      <c r="AG48" s="5">
        <v>426.1</v>
      </c>
      <c r="AH48" s="6"/>
      <c r="AI48" s="5">
        <v>1000</v>
      </c>
      <c r="AJ48" s="6"/>
      <c r="AK48" s="5">
        <v>1865.71</v>
      </c>
      <c r="AL48" s="6"/>
      <c r="AM48" s="5">
        <v>500</v>
      </c>
      <c r="AN48" s="6"/>
      <c r="AO48" s="5">
        <v>169.97</v>
      </c>
      <c r="AP48" s="6"/>
      <c r="AQ48" s="5">
        <v>800</v>
      </c>
      <c r="AR48" s="6"/>
      <c r="AS48" s="5">
        <v>679.91</v>
      </c>
      <c r="AT48" s="6"/>
      <c r="AU48" s="5">
        <v>400</v>
      </c>
      <c r="AV48" s="6"/>
      <c r="AW48" s="5">
        <v>637.83000000000004</v>
      </c>
      <c r="AX48" s="6"/>
      <c r="AY48" s="5">
        <v>400</v>
      </c>
      <c r="AZ48" s="6"/>
      <c r="BA48" s="5">
        <v>447.34</v>
      </c>
      <c r="BB48" s="6"/>
      <c r="BC48" s="5">
        <f t="shared" si="29"/>
        <v>5500</v>
      </c>
      <c r="BD48" s="6"/>
      <c r="BE48" s="5">
        <f t="shared" si="30"/>
        <v>7240.26</v>
      </c>
      <c r="BF48" s="6"/>
      <c r="BG48" s="5">
        <f t="shared" si="31"/>
        <v>-1740.26</v>
      </c>
      <c r="BH48" s="6"/>
      <c r="BK48" s="5">
        <v>600</v>
      </c>
      <c r="BL48" s="6"/>
      <c r="BM48" s="5">
        <v>500</v>
      </c>
      <c r="BN48" s="6"/>
      <c r="BO48" s="5">
        <v>200</v>
      </c>
      <c r="BP48" s="6"/>
      <c r="BQ48" s="5"/>
      <c r="BR48" s="6"/>
      <c r="BS48" s="5">
        <v>700</v>
      </c>
      <c r="BT48" s="6"/>
      <c r="BU48" s="5"/>
      <c r="BV48" s="6"/>
      <c r="BW48" s="5">
        <v>400</v>
      </c>
      <c r="BX48" s="6"/>
      <c r="BY48" s="5">
        <v>1000</v>
      </c>
      <c r="BZ48" s="6"/>
      <c r="CA48" s="5">
        <v>500</v>
      </c>
      <c r="CB48" s="6"/>
      <c r="CC48" s="5">
        <v>1500</v>
      </c>
      <c r="CD48" s="6"/>
      <c r="CE48" s="5">
        <v>400</v>
      </c>
      <c r="CF48" s="6"/>
      <c r="CG48" s="5">
        <v>400</v>
      </c>
      <c r="CH48" s="6"/>
      <c r="CI48" s="5">
        <f t="shared" si="32"/>
        <v>6200</v>
      </c>
      <c r="CJ48" s="6"/>
      <c r="CK48" s="5">
        <f t="shared" si="27"/>
        <v>5500</v>
      </c>
      <c r="CL48" s="6"/>
      <c r="CM48" s="5">
        <f t="shared" si="33"/>
        <v>700</v>
      </c>
      <c r="CN48" s="6"/>
      <c r="CP48" s="5">
        <v>600</v>
      </c>
      <c r="CQ48" s="6"/>
      <c r="CR48" s="5">
        <v>500</v>
      </c>
      <c r="CS48" s="6"/>
      <c r="CT48" s="5">
        <v>200</v>
      </c>
      <c r="CU48" s="6"/>
      <c r="CV48" s="5"/>
      <c r="CW48" s="6"/>
      <c r="CX48" s="5">
        <v>700</v>
      </c>
      <c r="CY48" s="6"/>
      <c r="CZ48" s="5"/>
      <c r="DA48" s="6"/>
      <c r="DB48" s="5">
        <v>400</v>
      </c>
      <c r="DC48" s="6"/>
      <c r="DD48" s="5">
        <v>1000</v>
      </c>
      <c r="DE48" s="6"/>
      <c r="DF48" s="5">
        <v>500</v>
      </c>
      <c r="DG48" s="6"/>
      <c r="DH48" s="5">
        <v>800</v>
      </c>
      <c r="DI48" s="6"/>
      <c r="DJ48" s="5">
        <v>400</v>
      </c>
      <c r="DK48" s="6"/>
      <c r="DL48" s="5">
        <v>400</v>
      </c>
      <c r="DM48" s="6"/>
      <c r="DN48" s="5">
        <f t="shared" si="34"/>
        <v>5500</v>
      </c>
      <c r="DO48" s="6"/>
      <c r="DP48" s="5">
        <f t="shared" si="35"/>
        <v>6200</v>
      </c>
      <c r="DQ48" s="6"/>
      <c r="DR48" s="5">
        <f t="shared" si="36"/>
        <v>-700</v>
      </c>
    </row>
    <row r="49" spans="1:122" ht="15.75" thickBot="1" x14ac:dyDescent="0.3">
      <c r="A49" s="1"/>
      <c r="B49" s="1"/>
      <c r="C49" s="1"/>
      <c r="D49" s="1"/>
      <c r="E49" s="1"/>
      <c r="F49" s="1" t="s">
        <v>127</v>
      </c>
      <c r="G49" s="7">
        <v>2000</v>
      </c>
      <c r="H49" s="6"/>
      <c r="I49" s="7">
        <v>4000</v>
      </c>
      <c r="J49" s="6"/>
      <c r="K49" s="7">
        <v>1000</v>
      </c>
      <c r="L49" s="6"/>
      <c r="M49" s="7">
        <v>3000</v>
      </c>
      <c r="N49" s="6"/>
      <c r="O49" s="7">
        <v>2000</v>
      </c>
      <c r="P49" s="6"/>
      <c r="Q49" s="7">
        <v>4000</v>
      </c>
      <c r="R49" s="6"/>
      <c r="S49" s="7">
        <v>1000</v>
      </c>
      <c r="T49" s="6"/>
      <c r="U49" s="7">
        <v>3000</v>
      </c>
      <c r="V49" s="6"/>
      <c r="W49" s="7">
        <v>2000</v>
      </c>
      <c r="X49" s="6"/>
      <c r="Y49" s="7">
        <v>4000</v>
      </c>
      <c r="Z49" s="6"/>
      <c r="AA49" s="7">
        <v>1000</v>
      </c>
      <c r="AB49" s="6"/>
      <c r="AC49" s="7">
        <v>4000</v>
      </c>
      <c r="AD49" s="6"/>
      <c r="AE49" s="7">
        <v>1000</v>
      </c>
      <c r="AF49" s="6"/>
      <c r="AG49" s="7">
        <v>3000</v>
      </c>
      <c r="AH49" s="6"/>
      <c r="AI49" s="7">
        <v>2000</v>
      </c>
      <c r="AJ49" s="6"/>
      <c r="AK49" s="7">
        <v>4000</v>
      </c>
      <c r="AL49" s="6"/>
      <c r="AM49" s="7">
        <v>2000</v>
      </c>
      <c r="AN49" s="6"/>
      <c r="AO49" s="7">
        <v>4000</v>
      </c>
      <c r="AP49" s="6"/>
      <c r="AQ49" s="7">
        <v>2000</v>
      </c>
      <c r="AR49" s="6"/>
      <c r="AS49" s="7">
        <v>4000</v>
      </c>
      <c r="AT49" s="6"/>
      <c r="AU49" s="7">
        <v>1000</v>
      </c>
      <c r="AV49" s="6"/>
      <c r="AW49" s="7">
        <v>3000</v>
      </c>
      <c r="AX49" s="6"/>
      <c r="AY49" s="7">
        <v>2000</v>
      </c>
      <c r="AZ49" s="6"/>
      <c r="BA49" s="7">
        <v>4000</v>
      </c>
      <c r="BB49" s="6"/>
      <c r="BC49" s="7">
        <f t="shared" si="29"/>
        <v>19000</v>
      </c>
      <c r="BD49" s="6"/>
      <c r="BE49" s="7">
        <f t="shared" si="30"/>
        <v>44000</v>
      </c>
      <c r="BF49" s="6"/>
      <c r="BG49" s="7">
        <f t="shared" si="31"/>
        <v>-25000</v>
      </c>
      <c r="BH49" s="6"/>
      <c r="BK49" s="7">
        <v>2000</v>
      </c>
      <c r="BL49" s="6"/>
      <c r="BM49" s="7">
        <v>1000</v>
      </c>
      <c r="BN49" s="6"/>
      <c r="BO49" s="7">
        <v>2000</v>
      </c>
      <c r="BP49" s="6"/>
      <c r="BQ49" s="7">
        <v>1000</v>
      </c>
      <c r="BR49" s="6"/>
      <c r="BS49" s="7">
        <v>2000</v>
      </c>
      <c r="BT49" s="6"/>
      <c r="BU49" s="7">
        <v>1000</v>
      </c>
      <c r="BV49" s="6"/>
      <c r="BW49" s="7">
        <v>1000</v>
      </c>
      <c r="BX49" s="6"/>
      <c r="BY49" s="7">
        <v>2000</v>
      </c>
      <c r="BZ49" s="6"/>
      <c r="CA49" s="7">
        <v>2000</v>
      </c>
      <c r="CB49" s="6"/>
      <c r="CC49" s="7">
        <v>2000</v>
      </c>
      <c r="CD49" s="6"/>
      <c r="CE49" s="7">
        <v>1000</v>
      </c>
      <c r="CF49" s="6"/>
      <c r="CG49" s="7">
        <v>2000</v>
      </c>
      <c r="CH49" s="6"/>
      <c r="CI49" s="7">
        <f t="shared" si="32"/>
        <v>19000</v>
      </c>
      <c r="CJ49" s="6"/>
      <c r="CK49" s="7">
        <f t="shared" si="27"/>
        <v>19000</v>
      </c>
      <c r="CL49" s="6"/>
      <c r="CM49" s="7">
        <f t="shared" si="33"/>
        <v>0</v>
      </c>
      <c r="CN49" s="6"/>
      <c r="CP49" s="7">
        <v>2000</v>
      </c>
      <c r="CQ49" s="6"/>
      <c r="CR49" s="7">
        <v>1000</v>
      </c>
      <c r="CS49" s="6"/>
      <c r="CT49" s="7">
        <v>2000</v>
      </c>
      <c r="CU49" s="6"/>
      <c r="CV49" s="7">
        <v>1000</v>
      </c>
      <c r="CW49" s="6"/>
      <c r="CX49" s="7">
        <v>2000</v>
      </c>
      <c r="CY49" s="6"/>
      <c r="CZ49" s="7">
        <v>1000</v>
      </c>
      <c r="DA49" s="6"/>
      <c r="DB49" s="7">
        <v>1000</v>
      </c>
      <c r="DC49" s="6"/>
      <c r="DD49" s="7">
        <v>2000</v>
      </c>
      <c r="DE49" s="6"/>
      <c r="DF49" s="7">
        <v>2000</v>
      </c>
      <c r="DG49" s="6"/>
      <c r="DH49" s="7">
        <v>2000</v>
      </c>
      <c r="DI49" s="6"/>
      <c r="DJ49" s="7">
        <v>1000</v>
      </c>
      <c r="DK49" s="6"/>
      <c r="DL49" s="7">
        <v>2000</v>
      </c>
      <c r="DM49" s="6"/>
      <c r="DN49" s="7">
        <f t="shared" si="34"/>
        <v>19000</v>
      </c>
      <c r="DO49" s="6"/>
      <c r="DP49" s="7">
        <f t="shared" si="35"/>
        <v>19000</v>
      </c>
      <c r="DQ49" s="6"/>
      <c r="DR49" s="7">
        <f t="shared" si="36"/>
        <v>0</v>
      </c>
    </row>
    <row r="50" spans="1:122" x14ac:dyDescent="0.25">
      <c r="A50" s="5"/>
      <c r="B50" s="1"/>
      <c r="C50" s="1"/>
      <c r="D50" s="1"/>
      <c r="E50" s="1" t="s">
        <v>56</v>
      </c>
      <c r="F50" s="1"/>
      <c r="G50" s="5">
        <f>ROUND(SUM(G46:G49),5)</f>
        <v>2600</v>
      </c>
      <c r="H50" s="6"/>
      <c r="I50" s="5">
        <f>ROUND(SUM(I46:I49),5)</f>
        <v>4540.93</v>
      </c>
      <c r="J50" s="6"/>
      <c r="K50" s="5">
        <f>ROUND(SUM(K46:K49),5)</f>
        <v>1500</v>
      </c>
      <c r="L50" s="6"/>
      <c r="M50" s="5">
        <f>ROUND(SUM(M46:M49),5)</f>
        <v>3512.29</v>
      </c>
      <c r="N50" s="6"/>
      <c r="O50" s="5">
        <f>ROUND(SUM(O46:O49),5)</f>
        <v>2200</v>
      </c>
      <c r="P50" s="6"/>
      <c r="Q50" s="5">
        <f>ROUND(SUM(Q46:Q49),5)</f>
        <v>4116.7</v>
      </c>
      <c r="R50" s="6"/>
      <c r="S50" s="5">
        <f>ROUND(SUM(S46:S49),5)</f>
        <v>1000</v>
      </c>
      <c r="T50" s="6"/>
      <c r="U50" s="5">
        <f>ROUND(SUM(U46:U49),5)</f>
        <v>3043.7</v>
      </c>
      <c r="V50" s="6"/>
      <c r="W50" s="5">
        <f>ROUND(SUM(W46:W49),5)</f>
        <v>2700</v>
      </c>
      <c r="X50" s="6"/>
      <c r="Y50" s="5">
        <f>ROUND(SUM(Y46:Y49),5)</f>
        <v>5001.24</v>
      </c>
      <c r="Z50" s="6"/>
      <c r="AA50" s="5">
        <f>ROUND(SUM(AA46:AA49),5)</f>
        <v>2000</v>
      </c>
      <c r="AB50" s="6"/>
      <c r="AC50" s="5">
        <f>ROUND(SUM(AC46:AC49),5)</f>
        <v>4798.54</v>
      </c>
      <c r="AD50" s="6"/>
      <c r="AE50" s="5">
        <f>ROUND(SUM(AE46:AE49),5)</f>
        <v>1400</v>
      </c>
      <c r="AF50" s="6"/>
      <c r="AG50" s="5">
        <f>ROUND(SUM(AG46:AG49),5)</f>
        <v>3426.1</v>
      </c>
      <c r="AH50" s="6"/>
      <c r="AI50" s="5">
        <f>ROUND(SUM(AI46:AI49),5)</f>
        <v>4000</v>
      </c>
      <c r="AJ50" s="6"/>
      <c r="AK50" s="5">
        <f>ROUND(SUM(AK46:AK49),5)</f>
        <v>5865.71</v>
      </c>
      <c r="AL50" s="6"/>
      <c r="AM50" s="5">
        <f>ROUND(SUM(AM46:AM49),5)</f>
        <v>2500</v>
      </c>
      <c r="AN50" s="6"/>
      <c r="AO50" s="5">
        <f>ROUND(SUM(AO46:AO49),5)</f>
        <v>4169.97</v>
      </c>
      <c r="AP50" s="6"/>
      <c r="AQ50" s="5">
        <f>ROUND(SUM(AQ46:AQ49),5)</f>
        <v>4800</v>
      </c>
      <c r="AR50" s="6"/>
      <c r="AS50" s="5">
        <f>ROUND(SUM(AS46:AS49),5)</f>
        <v>4679.91</v>
      </c>
      <c r="AT50" s="6"/>
      <c r="AU50" s="5">
        <f>ROUND(SUM(AU46:AU49),5)</f>
        <v>1400</v>
      </c>
      <c r="AV50" s="6"/>
      <c r="AW50" s="5">
        <f>ROUND(SUM(AW46:AW49),5)</f>
        <v>3637.83</v>
      </c>
      <c r="AX50" s="6"/>
      <c r="AY50" s="5">
        <f>ROUND(SUM(AY46:AY49),5)</f>
        <v>3400</v>
      </c>
      <c r="AZ50" s="6"/>
      <c r="BA50" s="5">
        <f>ROUND(SUM(BA46:BA49),5)</f>
        <v>4447.34</v>
      </c>
      <c r="BB50" s="6"/>
      <c r="BC50" s="5">
        <f t="shared" si="29"/>
        <v>29500</v>
      </c>
      <c r="BD50" s="6"/>
      <c r="BE50" s="5">
        <f t="shared" si="30"/>
        <v>51240.26</v>
      </c>
      <c r="BF50" s="6"/>
      <c r="BG50" s="5">
        <f t="shared" si="31"/>
        <v>-21740.26</v>
      </c>
      <c r="BH50" s="6"/>
      <c r="BK50" s="5">
        <f>ROUND(SUM(BK46:BK49),5)</f>
        <v>2600</v>
      </c>
      <c r="BL50" s="6"/>
      <c r="BM50" s="5">
        <f>ROUND(SUM(BM46:BM49),5)</f>
        <v>1500</v>
      </c>
      <c r="BN50" s="6"/>
      <c r="BO50" s="5">
        <f>ROUND(SUM(BO46:BO49),5)</f>
        <v>3200</v>
      </c>
      <c r="BP50" s="6"/>
      <c r="BQ50" s="5">
        <f>ROUND(SUM(BQ46:BQ49),5)</f>
        <v>1000</v>
      </c>
      <c r="BR50" s="6"/>
      <c r="BS50" s="5">
        <f>ROUND(SUM(BS46:BS49),5)</f>
        <v>3700</v>
      </c>
      <c r="BT50" s="6"/>
      <c r="BU50" s="5">
        <f>ROUND(SUM(BU46:BU49),5)</f>
        <v>1000</v>
      </c>
      <c r="BV50" s="6"/>
      <c r="BW50" s="5">
        <f>ROUND(SUM(BW46:BW49),5)</f>
        <v>1400</v>
      </c>
      <c r="BX50" s="6"/>
      <c r="BY50" s="5">
        <f>ROUND(SUM(BY46:BY49),5)</f>
        <v>4000</v>
      </c>
      <c r="BZ50" s="6"/>
      <c r="CA50" s="5">
        <f>ROUND(SUM(CA46:CA49),5)</f>
        <v>2500</v>
      </c>
      <c r="CB50" s="6"/>
      <c r="CC50" s="5">
        <f>ROUND(SUM(CC46:CC49),5)</f>
        <v>4500</v>
      </c>
      <c r="CD50" s="6"/>
      <c r="CE50" s="5">
        <f>ROUND(SUM(CE46:CE49),5)</f>
        <v>1400</v>
      </c>
      <c r="CF50" s="6"/>
      <c r="CG50" s="5">
        <f>ROUND(SUM(CG46:CG49),5)</f>
        <v>2400</v>
      </c>
      <c r="CH50" s="6"/>
      <c r="CI50" s="5">
        <f t="shared" si="32"/>
        <v>29200</v>
      </c>
      <c r="CJ50" s="6"/>
      <c r="CK50" s="5">
        <f t="shared" si="27"/>
        <v>29500</v>
      </c>
      <c r="CL50" s="6"/>
      <c r="CM50" s="5">
        <f t="shared" si="33"/>
        <v>-300</v>
      </c>
      <c r="CN50" s="6"/>
      <c r="CP50" s="5">
        <f>ROUND(SUM(CP46:CP49),5)</f>
        <v>2600</v>
      </c>
      <c r="CQ50" s="6"/>
      <c r="CR50" s="5">
        <f>ROUND(SUM(CR46:CR49),5)</f>
        <v>1500</v>
      </c>
      <c r="CS50" s="6"/>
      <c r="CT50" s="5">
        <f>ROUND(SUM(CT46:CT49),5)</f>
        <v>2200</v>
      </c>
      <c r="CU50" s="6"/>
      <c r="CV50" s="5">
        <f>ROUND(SUM(CV46:CV49),5)</f>
        <v>1000</v>
      </c>
      <c r="CW50" s="6"/>
      <c r="CX50" s="5">
        <f>ROUND(SUM(CX46:CX49),5)</f>
        <v>2700</v>
      </c>
      <c r="CY50" s="6"/>
      <c r="CZ50" s="5">
        <f>ROUND(SUM(CZ46:CZ49),5)</f>
        <v>2000</v>
      </c>
      <c r="DA50" s="6"/>
      <c r="DB50" s="5">
        <f>ROUND(SUM(DB46:DB49),5)</f>
        <v>1400</v>
      </c>
      <c r="DC50" s="6"/>
      <c r="DD50" s="5">
        <f>ROUND(SUM(DD46:DD49),5)</f>
        <v>4000</v>
      </c>
      <c r="DE50" s="6"/>
      <c r="DF50" s="5">
        <f>ROUND(SUM(DF46:DF49),5)</f>
        <v>2500</v>
      </c>
      <c r="DG50" s="6"/>
      <c r="DH50" s="5">
        <f>ROUND(SUM(DH46:DH49),5)</f>
        <v>4800</v>
      </c>
      <c r="DI50" s="6"/>
      <c r="DJ50" s="5">
        <f>ROUND(SUM(DJ46:DJ49),5)</f>
        <v>1400</v>
      </c>
      <c r="DK50" s="6"/>
      <c r="DL50" s="5">
        <f>ROUND(SUM(DL46:DL49),5)</f>
        <v>3400</v>
      </c>
      <c r="DM50" s="6"/>
      <c r="DN50" s="5">
        <f t="shared" si="34"/>
        <v>29500</v>
      </c>
      <c r="DO50" s="6"/>
      <c r="DP50" s="5">
        <f t="shared" si="35"/>
        <v>29200</v>
      </c>
      <c r="DQ50" s="6"/>
      <c r="DR50" s="5">
        <f t="shared" si="36"/>
        <v>300</v>
      </c>
    </row>
    <row r="51" spans="1:122" x14ac:dyDescent="0.25">
      <c r="A51" s="1"/>
      <c r="B51" s="1"/>
      <c r="C51" s="1"/>
      <c r="D51" s="1"/>
      <c r="E51" s="1" t="s">
        <v>57</v>
      </c>
      <c r="F51" s="1"/>
      <c r="G51" s="5">
        <v>19500</v>
      </c>
      <c r="H51" s="6"/>
      <c r="I51" s="5">
        <v>828.5</v>
      </c>
      <c r="J51" s="6"/>
      <c r="K51" s="5">
        <v>0</v>
      </c>
      <c r="L51" s="6"/>
      <c r="M51" s="5">
        <v>828.5</v>
      </c>
      <c r="N51" s="6"/>
      <c r="O51" s="5">
        <v>0</v>
      </c>
      <c r="P51" s="6"/>
      <c r="Q51" s="5">
        <v>1000</v>
      </c>
      <c r="R51" s="6"/>
      <c r="S51" s="5">
        <v>0</v>
      </c>
      <c r="T51" s="6"/>
      <c r="U51" s="5">
        <v>1000</v>
      </c>
      <c r="V51" s="6"/>
      <c r="W51" s="5">
        <v>0</v>
      </c>
      <c r="X51" s="6"/>
      <c r="Y51" s="5">
        <v>0</v>
      </c>
      <c r="Z51" s="6"/>
      <c r="AA51" s="5">
        <v>1500</v>
      </c>
      <c r="AB51" s="6"/>
      <c r="AC51" s="5">
        <v>1029</v>
      </c>
      <c r="AD51" s="6"/>
      <c r="AE51" s="5">
        <v>0</v>
      </c>
      <c r="AF51" s="6"/>
      <c r="AG51" s="5">
        <v>7000</v>
      </c>
      <c r="AH51" s="6"/>
      <c r="AI51" s="5">
        <v>0</v>
      </c>
      <c r="AJ51" s="6"/>
      <c r="AK51" s="5">
        <v>0</v>
      </c>
      <c r="AL51" s="6"/>
      <c r="AM51" s="5">
        <v>2000</v>
      </c>
      <c r="AN51" s="6"/>
      <c r="AO51" s="5">
        <v>2000</v>
      </c>
      <c r="AP51" s="6"/>
      <c r="AQ51" s="5">
        <v>0</v>
      </c>
      <c r="AR51" s="6"/>
      <c r="AS51" s="5">
        <v>0</v>
      </c>
      <c r="AT51" s="6"/>
      <c r="AU51" s="5">
        <v>2000</v>
      </c>
      <c r="AV51" s="6"/>
      <c r="AW51" s="5">
        <v>2000</v>
      </c>
      <c r="AX51" s="6"/>
      <c r="AY51" s="5"/>
      <c r="AZ51" s="6"/>
      <c r="BA51" s="5">
        <f>14747.5-2000</f>
        <v>12747.5</v>
      </c>
      <c r="BB51" s="6"/>
      <c r="BC51" s="5">
        <f t="shared" si="29"/>
        <v>25000</v>
      </c>
      <c r="BD51" s="6"/>
      <c r="BE51" s="5">
        <f t="shared" si="30"/>
        <v>28433.5</v>
      </c>
      <c r="BF51" s="6"/>
      <c r="BG51" s="5">
        <f t="shared" si="31"/>
        <v>-3433.5</v>
      </c>
      <c r="BH51" s="6"/>
      <c r="BK51" s="5">
        <v>17500</v>
      </c>
      <c r="BL51" s="6"/>
      <c r="BM51" s="5">
        <v>0</v>
      </c>
      <c r="BN51" s="6"/>
      <c r="BO51" s="5">
        <v>2000</v>
      </c>
      <c r="BP51" s="6"/>
      <c r="BQ51" s="5">
        <v>0</v>
      </c>
      <c r="BR51" s="6"/>
      <c r="BS51" s="5">
        <v>0</v>
      </c>
      <c r="BT51" s="6"/>
      <c r="BU51" s="5">
        <v>1500</v>
      </c>
      <c r="BV51" s="6"/>
      <c r="BW51" s="5">
        <v>1000</v>
      </c>
      <c r="BX51" s="6"/>
      <c r="BY51" s="5">
        <v>0</v>
      </c>
      <c r="BZ51" s="6"/>
      <c r="CA51" s="5">
        <v>1000</v>
      </c>
      <c r="CB51" s="6"/>
      <c r="CC51" s="5">
        <v>0</v>
      </c>
      <c r="CD51" s="6"/>
      <c r="CE51" s="5">
        <v>2000</v>
      </c>
      <c r="CF51" s="6"/>
      <c r="CG51" s="5"/>
      <c r="CH51" s="6"/>
      <c r="CI51" s="5">
        <f t="shared" si="32"/>
        <v>25000</v>
      </c>
      <c r="CJ51" s="6"/>
      <c r="CK51" s="5">
        <f t="shared" si="27"/>
        <v>25000</v>
      </c>
      <c r="CL51" s="6"/>
      <c r="CM51" s="5">
        <f t="shared" si="33"/>
        <v>0</v>
      </c>
      <c r="CN51" s="6"/>
      <c r="CP51" s="5">
        <v>17500</v>
      </c>
      <c r="CQ51" s="6"/>
      <c r="CR51" s="5">
        <v>0</v>
      </c>
      <c r="CS51" s="6"/>
      <c r="CT51" s="5">
        <v>500</v>
      </c>
      <c r="CU51" s="6"/>
      <c r="CV51" s="5">
        <v>0</v>
      </c>
      <c r="CW51" s="6"/>
      <c r="CX51" s="5">
        <v>0</v>
      </c>
      <c r="CY51" s="6"/>
      <c r="CZ51" s="5">
        <v>0</v>
      </c>
      <c r="DA51" s="6"/>
      <c r="DB51" s="5">
        <v>1000</v>
      </c>
      <c r="DC51" s="6"/>
      <c r="DD51" s="5">
        <v>0</v>
      </c>
      <c r="DE51" s="6"/>
      <c r="DF51" s="5">
        <v>0</v>
      </c>
      <c r="DG51" s="6"/>
      <c r="DH51" s="5">
        <v>0</v>
      </c>
      <c r="DI51" s="6"/>
      <c r="DJ51" s="5">
        <v>2000</v>
      </c>
      <c r="DK51" s="6"/>
      <c r="DL51" s="5"/>
      <c r="DM51" s="6"/>
      <c r="DN51" s="5">
        <f t="shared" si="34"/>
        <v>21000</v>
      </c>
      <c r="DO51" s="6"/>
      <c r="DP51" s="5">
        <f t="shared" si="35"/>
        <v>25000</v>
      </c>
      <c r="DQ51" s="6"/>
      <c r="DR51" s="5">
        <f t="shared" si="36"/>
        <v>-4000</v>
      </c>
    </row>
    <row r="52" spans="1:122" ht="15.75" thickBot="1" x14ac:dyDescent="0.3">
      <c r="A52" s="1"/>
      <c r="B52" s="1"/>
      <c r="C52" s="1"/>
      <c r="D52" s="1"/>
      <c r="E52" s="1" t="s">
        <v>58</v>
      </c>
      <c r="F52" s="1"/>
      <c r="G52" s="7"/>
      <c r="H52" s="6"/>
      <c r="I52" s="7">
        <v>0</v>
      </c>
      <c r="J52" s="6"/>
      <c r="K52" s="7"/>
      <c r="L52" s="6"/>
      <c r="M52" s="7">
        <v>0</v>
      </c>
      <c r="N52" s="6"/>
      <c r="O52" s="7"/>
      <c r="P52" s="6"/>
      <c r="Q52" s="7">
        <v>0</v>
      </c>
      <c r="R52" s="6"/>
      <c r="S52" s="7"/>
      <c r="T52" s="6"/>
      <c r="U52" s="7">
        <v>0</v>
      </c>
      <c r="V52" s="6"/>
      <c r="W52" s="7"/>
      <c r="X52" s="6"/>
      <c r="Y52" s="7">
        <v>0</v>
      </c>
      <c r="Z52" s="6"/>
      <c r="AA52" s="7"/>
      <c r="AB52" s="6"/>
      <c r="AC52" s="7">
        <v>0</v>
      </c>
      <c r="AD52" s="6"/>
      <c r="AE52" s="7"/>
      <c r="AF52" s="6"/>
      <c r="AG52" s="7">
        <v>0</v>
      </c>
      <c r="AH52" s="6"/>
      <c r="AI52" s="7">
        <v>25</v>
      </c>
      <c r="AJ52" s="6"/>
      <c r="AK52" s="7">
        <v>25</v>
      </c>
      <c r="AL52" s="6"/>
      <c r="AM52" s="7">
        <v>50</v>
      </c>
      <c r="AN52" s="6"/>
      <c r="AO52" s="7">
        <v>50.06</v>
      </c>
      <c r="AP52" s="6"/>
      <c r="AQ52" s="7"/>
      <c r="AR52" s="6"/>
      <c r="AS52" s="7">
        <v>0</v>
      </c>
      <c r="AT52" s="6"/>
      <c r="AU52" s="7"/>
      <c r="AV52" s="6"/>
      <c r="AW52" s="7">
        <v>0</v>
      </c>
      <c r="AX52" s="6"/>
      <c r="AY52" s="7"/>
      <c r="AZ52" s="6"/>
      <c r="BA52" s="7">
        <v>0</v>
      </c>
      <c r="BB52" s="6"/>
      <c r="BC52" s="7">
        <f t="shared" si="29"/>
        <v>75</v>
      </c>
      <c r="BD52" s="6"/>
      <c r="BE52" s="7">
        <f t="shared" si="30"/>
        <v>75.06</v>
      </c>
      <c r="BF52" s="6"/>
      <c r="BG52" s="7">
        <f t="shared" si="31"/>
        <v>-0.06</v>
      </c>
      <c r="BH52" s="6"/>
      <c r="BK52" s="7"/>
      <c r="BL52" s="6"/>
      <c r="BM52" s="7"/>
      <c r="BN52" s="6"/>
      <c r="BO52" s="7"/>
      <c r="BP52" s="6"/>
      <c r="BQ52" s="7"/>
      <c r="BR52" s="6"/>
      <c r="BS52" s="7"/>
      <c r="BT52" s="6"/>
      <c r="BU52" s="7"/>
      <c r="BV52" s="6"/>
      <c r="BW52" s="7"/>
      <c r="BX52" s="6"/>
      <c r="BY52" s="7">
        <v>25</v>
      </c>
      <c r="BZ52" s="6"/>
      <c r="CA52" s="7">
        <v>50</v>
      </c>
      <c r="CB52" s="6"/>
      <c r="CC52" s="7"/>
      <c r="CD52" s="6"/>
      <c r="CE52" s="7"/>
      <c r="CF52" s="6"/>
      <c r="CG52" s="7"/>
      <c r="CH52" s="6"/>
      <c r="CI52" s="7">
        <f t="shared" si="32"/>
        <v>75</v>
      </c>
      <c r="CJ52" s="6"/>
      <c r="CK52" s="7">
        <f t="shared" si="27"/>
        <v>75</v>
      </c>
      <c r="CL52" s="6"/>
      <c r="CM52" s="7">
        <f t="shared" si="33"/>
        <v>0</v>
      </c>
      <c r="CN52" s="6"/>
      <c r="CP52" s="7"/>
      <c r="CQ52" s="6"/>
      <c r="CR52" s="7"/>
      <c r="CS52" s="6"/>
      <c r="CT52" s="7"/>
      <c r="CU52" s="6"/>
      <c r="CV52" s="7"/>
      <c r="CW52" s="6"/>
      <c r="CX52" s="7"/>
      <c r="CY52" s="6"/>
      <c r="CZ52" s="7"/>
      <c r="DA52" s="6"/>
      <c r="DB52" s="7"/>
      <c r="DC52" s="6"/>
      <c r="DD52" s="7">
        <v>25</v>
      </c>
      <c r="DE52" s="6"/>
      <c r="DF52" s="7">
        <v>50</v>
      </c>
      <c r="DG52" s="6"/>
      <c r="DH52" s="7"/>
      <c r="DI52" s="6"/>
      <c r="DJ52" s="7"/>
      <c r="DK52" s="6"/>
      <c r="DL52" s="7"/>
      <c r="DM52" s="6"/>
      <c r="DN52" s="7">
        <f t="shared" si="34"/>
        <v>75</v>
      </c>
      <c r="DO52" s="6"/>
      <c r="DP52" s="7">
        <f t="shared" si="35"/>
        <v>75</v>
      </c>
      <c r="DQ52" s="6"/>
      <c r="DR52" s="7">
        <f t="shared" si="36"/>
        <v>0</v>
      </c>
    </row>
    <row r="53" spans="1:122" x14ac:dyDescent="0.25">
      <c r="A53" s="1"/>
      <c r="B53" s="1"/>
      <c r="C53" s="1"/>
      <c r="D53" s="1" t="s">
        <v>59</v>
      </c>
      <c r="E53" s="1"/>
      <c r="F53" s="1"/>
      <c r="G53" s="5">
        <f>ROUND(G41+G45+SUM(G50:G52),5)</f>
        <v>27600</v>
      </c>
      <c r="H53" s="6"/>
      <c r="I53" s="5">
        <f>ROUND(I41+I45+SUM(I50:I52),5)</f>
        <v>5369.43</v>
      </c>
      <c r="J53" s="6"/>
      <c r="K53" s="5">
        <f>ROUND(K41+K45+SUM(K50:K52),5)</f>
        <v>7000</v>
      </c>
      <c r="L53" s="6"/>
      <c r="M53" s="5">
        <f>ROUND(M41+M45+SUM(M50:M52),5)</f>
        <v>9840.7900000000009</v>
      </c>
      <c r="N53" s="6"/>
      <c r="O53" s="5">
        <f>ROUND(O41+O45+SUM(O50:O52),5)</f>
        <v>8700</v>
      </c>
      <c r="P53" s="6"/>
      <c r="Q53" s="5">
        <f>ROUND(Q41+Q45+SUM(Q50:Q52),5)</f>
        <v>10616.7</v>
      </c>
      <c r="R53" s="6"/>
      <c r="S53" s="5">
        <f>ROUND(S41+S45+SUM(S50:S52),5)</f>
        <v>6500</v>
      </c>
      <c r="T53" s="6"/>
      <c r="U53" s="5">
        <f>ROUND(U41+U45+SUM(U50:U52),5)</f>
        <v>9543.7000000000007</v>
      </c>
      <c r="V53" s="6"/>
      <c r="W53" s="5">
        <f>ROUND(W41+W45+SUM(W50:W52),5)</f>
        <v>8200</v>
      </c>
      <c r="X53" s="6"/>
      <c r="Y53" s="5">
        <f>ROUND(Y41+Y45+SUM(Y50:Y52),5)</f>
        <v>10501.24</v>
      </c>
      <c r="Z53" s="6"/>
      <c r="AA53" s="5">
        <f>ROUND(AA41+AA45+SUM(AA50:AA52),5)</f>
        <v>9000</v>
      </c>
      <c r="AB53" s="6"/>
      <c r="AC53" s="5">
        <f>ROUND(AC41+AC45+SUM(AC50:AC52),5)</f>
        <v>11344.42</v>
      </c>
      <c r="AD53" s="6"/>
      <c r="AE53" s="5">
        <f>ROUND(AE41+AE45+SUM(AE50:AE52),5)</f>
        <v>6900</v>
      </c>
      <c r="AF53" s="6"/>
      <c r="AG53" s="5">
        <f>ROUND(AG41+AG45+SUM(AG50:AG52),5)</f>
        <v>15926.1</v>
      </c>
      <c r="AH53" s="6"/>
      <c r="AI53" s="5">
        <f>ROUND(AI41+AI45+SUM(AI50:AI52),5)</f>
        <v>11525</v>
      </c>
      <c r="AJ53" s="6"/>
      <c r="AK53" s="5">
        <f>ROUND(AK41+AK45+SUM(AK50:AK52),5)</f>
        <v>11390.71</v>
      </c>
      <c r="AL53" s="6"/>
      <c r="AM53" s="5">
        <f>ROUND(AM41+AM45+SUM(AM50:AM52),5)</f>
        <v>10050</v>
      </c>
      <c r="AN53" s="6"/>
      <c r="AO53" s="5">
        <f>ROUND(AO41+AO45+SUM(AO50:AO52),5)</f>
        <v>11720.03</v>
      </c>
      <c r="AP53" s="6"/>
      <c r="AQ53" s="5">
        <f>ROUND(AQ41+AQ45+SUM(AQ50:AQ52),5)</f>
        <v>12300</v>
      </c>
      <c r="AR53" s="6"/>
      <c r="AS53" s="5">
        <f>ROUND(AS41+AS45+SUM(AS50:AS52),5)</f>
        <v>10179.91</v>
      </c>
      <c r="AT53" s="6"/>
      <c r="AU53" s="5">
        <f>ROUND(AU41+AU45+SUM(AU50:AU52),5)</f>
        <v>8900</v>
      </c>
      <c r="AV53" s="6"/>
      <c r="AW53" s="5">
        <f>ROUND(AW41+AW45+SUM(AW50:AW52),5)</f>
        <v>12772.44</v>
      </c>
      <c r="AX53" s="6"/>
      <c r="AY53" s="5">
        <f>ROUND(AY41+AY45+SUM(AY50:AY52),5)</f>
        <v>9900</v>
      </c>
      <c r="AZ53" s="6"/>
      <c r="BA53" s="5">
        <f>ROUND(BA41+BA45+SUM(BA50:BA52),5)</f>
        <v>28194.84</v>
      </c>
      <c r="BB53" s="6"/>
      <c r="BC53" s="5">
        <f t="shared" si="29"/>
        <v>126575</v>
      </c>
      <c r="BD53" s="6"/>
      <c r="BE53" s="5">
        <f t="shared" si="30"/>
        <v>147400.31</v>
      </c>
      <c r="BF53" s="6"/>
      <c r="BG53" s="5">
        <f t="shared" si="31"/>
        <v>-20825.310000000001</v>
      </c>
      <c r="BH53" s="6"/>
      <c r="BK53" s="5">
        <f>ROUND(BK41+BK45+SUM(BK50:BK52),5)</f>
        <v>25600</v>
      </c>
      <c r="BL53" s="6"/>
      <c r="BM53" s="5">
        <f>ROUND(BM41+BM45+SUM(BM50:BM52),5)</f>
        <v>7000</v>
      </c>
      <c r="BN53" s="6"/>
      <c r="BO53" s="5">
        <f>ROUND(BO41+BO45+SUM(BO50:BO52),5)</f>
        <v>11700</v>
      </c>
      <c r="BP53" s="6"/>
      <c r="BQ53" s="5">
        <f>ROUND(BQ41+BQ45+SUM(BQ50:BQ52),5)</f>
        <v>6500</v>
      </c>
      <c r="BR53" s="6"/>
      <c r="BS53" s="5">
        <f>ROUND(BS41+BS45+SUM(BS50:BS52),5)</f>
        <v>9200</v>
      </c>
      <c r="BT53" s="6"/>
      <c r="BU53" s="5">
        <f>ROUND(BU41+BU45+SUM(BU50:BU52),5)</f>
        <v>8000</v>
      </c>
      <c r="BV53" s="6"/>
      <c r="BW53" s="5">
        <f>ROUND(BW41+BW45+SUM(BW50:BW52),5)</f>
        <v>7900</v>
      </c>
      <c r="BX53" s="6"/>
      <c r="BY53" s="5">
        <f>ROUND(BY41+BY45+SUM(BY50:BY52),5)</f>
        <v>11525</v>
      </c>
      <c r="BZ53" s="6"/>
      <c r="CA53" s="5">
        <f>ROUND(CA41+CA45+SUM(CA50:CA52),5)</f>
        <v>9050</v>
      </c>
      <c r="CB53" s="6"/>
      <c r="CC53" s="5">
        <f>ROUND(CC41+CC45+SUM(CC50:CC52),5)</f>
        <v>12000</v>
      </c>
      <c r="CD53" s="6"/>
      <c r="CE53" s="5">
        <f>ROUND(CE41+CE45+SUM(CE50:CE52),5)</f>
        <v>8900</v>
      </c>
      <c r="CF53" s="6"/>
      <c r="CG53" s="5">
        <f>ROUND(CG41+CG45+SUM(CG50:CG52),5)</f>
        <v>8900</v>
      </c>
      <c r="CH53" s="6"/>
      <c r="CI53" s="5">
        <f t="shared" si="32"/>
        <v>126275</v>
      </c>
      <c r="CJ53" s="6"/>
      <c r="CK53" s="5">
        <f t="shared" si="27"/>
        <v>126575</v>
      </c>
      <c r="CL53" s="6"/>
      <c r="CM53" s="5">
        <f t="shared" si="33"/>
        <v>-300</v>
      </c>
      <c r="CN53" s="6"/>
      <c r="CP53" s="5">
        <f>ROUND(CP41+CP45+SUM(CP50:CP52),5)</f>
        <v>25600</v>
      </c>
      <c r="CQ53" s="6"/>
      <c r="CR53" s="5">
        <f>ROUND(CR41+CR45+SUM(CR50:CR52),5)</f>
        <v>7000</v>
      </c>
      <c r="CS53" s="6"/>
      <c r="CT53" s="5">
        <f>ROUND(CT41+CT45+SUM(CT50:CT52),5)</f>
        <v>9200</v>
      </c>
      <c r="CU53" s="6"/>
      <c r="CV53" s="5">
        <f>ROUND(CV41+CV45+SUM(CV50:CV52),5)</f>
        <v>6500</v>
      </c>
      <c r="CW53" s="6"/>
      <c r="CX53" s="5">
        <f>ROUND(CX41+CX45+SUM(CX50:CX52),5)</f>
        <v>8200</v>
      </c>
      <c r="CY53" s="6"/>
      <c r="CZ53" s="5">
        <f>ROUND(CZ41+CZ45+SUM(CZ50:CZ52),5)</f>
        <v>7500</v>
      </c>
      <c r="DA53" s="6"/>
      <c r="DB53" s="5">
        <f>ROUND(DB41+DB45+SUM(DB50:DB52),5)</f>
        <v>7900</v>
      </c>
      <c r="DC53" s="6"/>
      <c r="DD53" s="5">
        <f>ROUND(DD41+DD45+SUM(DD50:DD52),5)</f>
        <v>11525</v>
      </c>
      <c r="DE53" s="6"/>
      <c r="DF53" s="5">
        <f>ROUND(DF41+DF45+SUM(DF50:DF52),5)</f>
        <v>8050</v>
      </c>
      <c r="DG53" s="6"/>
      <c r="DH53" s="5">
        <f>ROUND(DH41+DH45+SUM(DH50:DH52),5)</f>
        <v>12300</v>
      </c>
      <c r="DI53" s="6"/>
      <c r="DJ53" s="5">
        <f>ROUND(DJ41+DJ45+SUM(DJ50:DJ52),5)</f>
        <v>8900</v>
      </c>
      <c r="DK53" s="6"/>
      <c r="DL53" s="5">
        <f>ROUND(DL41+DL45+SUM(DL50:DL52),5)</f>
        <v>9900</v>
      </c>
      <c r="DM53" s="6"/>
      <c r="DN53" s="5">
        <f t="shared" si="34"/>
        <v>122575</v>
      </c>
      <c r="DO53" s="6"/>
      <c r="DP53" s="5">
        <f t="shared" si="35"/>
        <v>126275</v>
      </c>
      <c r="DQ53" s="6"/>
      <c r="DR53" s="5">
        <f t="shared" si="36"/>
        <v>-3700</v>
      </c>
    </row>
    <row r="54" spans="1:122" x14ac:dyDescent="0.25">
      <c r="A54" s="1"/>
      <c r="B54" s="1"/>
      <c r="C54" s="1"/>
      <c r="D54" s="1" t="s">
        <v>60</v>
      </c>
      <c r="E54" s="1"/>
      <c r="F54" s="1"/>
      <c r="G54" s="5"/>
      <c r="H54" s="6"/>
      <c r="I54" s="5"/>
      <c r="J54" s="6"/>
      <c r="K54" s="5"/>
      <c r="L54" s="6"/>
      <c r="M54" s="5"/>
      <c r="N54" s="6"/>
      <c r="O54" s="5"/>
      <c r="P54" s="6"/>
      <c r="Q54" s="5"/>
      <c r="R54" s="6"/>
      <c r="S54" s="5"/>
      <c r="T54" s="6"/>
      <c r="U54" s="5"/>
      <c r="V54" s="6"/>
      <c r="W54" s="5"/>
      <c r="X54" s="6"/>
      <c r="Y54" s="5"/>
      <c r="Z54" s="6"/>
      <c r="AA54" s="5"/>
      <c r="AB54" s="6"/>
      <c r="AC54" s="5"/>
      <c r="AD54" s="6"/>
      <c r="AE54" s="5"/>
      <c r="AF54" s="6"/>
      <c r="AG54" s="5"/>
      <c r="AH54" s="6"/>
      <c r="AI54" s="5"/>
      <c r="AJ54" s="6"/>
      <c r="AK54" s="5"/>
      <c r="AL54" s="6"/>
      <c r="AM54" s="5"/>
      <c r="AN54" s="6"/>
      <c r="AO54" s="5"/>
      <c r="AP54" s="6"/>
      <c r="AQ54" s="5"/>
      <c r="AR54" s="6"/>
      <c r="AS54" s="5"/>
      <c r="AT54" s="6"/>
      <c r="AU54" s="5"/>
      <c r="AV54" s="6"/>
      <c r="AW54" s="5"/>
      <c r="AX54" s="6"/>
      <c r="AY54" s="5"/>
      <c r="AZ54" s="6"/>
      <c r="BA54" s="5"/>
      <c r="BB54" s="6"/>
      <c r="BC54" s="5"/>
      <c r="BD54" s="6"/>
      <c r="BE54" s="5"/>
      <c r="BF54" s="6"/>
      <c r="BG54" s="5"/>
      <c r="BH54" s="6"/>
      <c r="BK54" s="5"/>
      <c r="BL54" s="6"/>
      <c r="BM54" s="5"/>
      <c r="BN54" s="6"/>
      <c r="BO54" s="5"/>
      <c r="BP54" s="6"/>
      <c r="BQ54" s="5"/>
      <c r="BR54" s="6"/>
      <c r="BS54" s="5"/>
      <c r="BT54" s="6"/>
      <c r="BU54" s="5"/>
      <c r="BV54" s="6"/>
      <c r="BW54" s="5"/>
      <c r="BX54" s="6"/>
      <c r="BY54" s="5"/>
      <c r="BZ54" s="6"/>
      <c r="CA54" s="5"/>
      <c r="CB54" s="6"/>
      <c r="CC54" s="5"/>
      <c r="CD54" s="6"/>
      <c r="CE54" s="5"/>
      <c r="CF54" s="6"/>
      <c r="CG54" s="5"/>
      <c r="CH54" s="6"/>
      <c r="CI54" s="5"/>
      <c r="CJ54" s="6"/>
      <c r="CK54" s="5"/>
      <c r="CL54" s="6"/>
      <c r="CM54" s="5"/>
      <c r="CN54" s="6"/>
      <c r="CP54" s="5"/>
      <c r="CQ54" s="6"/>
      <c r="CR54" s="5"/>
      <c r="CS54" s="6"/>
      <c r="CT54" s="5"/>
      <c r="CU54" s="6"/>
      <c r="CV54" s="5"/>
      <c r="CW54" s="6"/>
      <c r="CX54" s="5"/>
      <c r="CY54" s="6"/>
      <c r="CZ54" s="5"/>
      <c r="DA54" s="6"/>
      <c r="DB54" s="5"/>
      <c r="DC54" s="6"/>
      <c r="DD54" s="5"/>
      <c r="DE54" s="6"/>
      <c r="DF54" s="5"/>
      <c r="DG54" s="6"/>
      <c r="DH54" s="5"/>
      <c r="DI54" s="6"/>
      <c r="DJ54" s="5"/>
      <c r="DK54" s="6"/>
      <c r="DL54" s="5"/>
      <c r="DM54" s="6"/>
      <c r="DN54" s="5"/>
      <c r="DO54" s="6"/>
      <c r="DP54" s="5"/>
      <c r="DQ54" s="6"/>
      <c r="DR54" s="5"/>
    </row>
    <row r="55" spans="1:122" x14ac:dyDescent="0.25">
      <c r="A55" s="1"/>
      <c r="B55" s="1"/>
      <c r="C55" s="1"/>
      <c r="D55" s="1"/>
      <c r="E55" s="1" t="s">
        <v>20</v>
      </c>
      <c r="F55" s="1"/>
      <c r="G55" s="5"/>
      <c r="H55" s="6"/>
      <c r="I55" s="5">
        <v>0</v>
      </c>
      <c r="J55" s="6"/>
      <c r="K55" s="5"/>
      <c r="L55" s="6"/>
      <c r="M55" s="5">
        <v>0</v>
      </c>
      <c r="N55" s="6"/>
      <c r="O55" s="5"/>
      <c r="P55" s="6"/>
      <c r="Q55" s="5">
        <v>0</v>
      </c>
      <c r="R55" s="6"/>
      <c r="S55" s="5"/>
      <c r="T55" s="6"/>
      <c r="U55" s="5">
        <v>0</v>
      </c>
      <c r="V55" s="6"/>
      <c r="W55" s="5">
        <v>3200</v>
      </c>
      <c r="X55" s="6"/>
      <c r="Y55" s="5">
        <v>3125.31</v>
      </c>
      <c r="Z55" s="6"/>
      <c r="AA55" s="5"/>
      <c r="AB55" s="6"/>
      <c r="AC55" s="5">
        <v>0</v>
      </c>
      <c r="AD55" s="6"/>
      <c r="AE55" s="5"/>
      <c r="AF55" s="6"/>
      <c r="AG55" s="5">
        <v>0</v>
      </c>
      <c r="AH55" s="6"/>
      <c r="AI55" s="5"/>
      <c r="AJ55" s="6"/>
      <c r="AK55" s="5">
        <v>0</v>
      </c>
      <c r="AL55" s="6"/>
      <c r="AM55" s="5"/>
      <c r="AN55" s="6"/>
      <c r="AO55" s="5">
        <v>0</v>
      </c>
      <c r="AP55" s="6"/>
      <c r="AQ55" s="5"/>
      <c r="AR55" s="6"/>
      <c r="AS55" s="5">
        <v>0</v>
      </c>
      <c r="AT55" s="6"/>
      <c r="AU55" s="5"/>
      <c r="AV55" s="6"/>
      <c r="AW55" s="5">
        <v>0</v>
      </c>
      <c r="AX55" s="6"/>
      <c r="AY55" s="5"/>
      <c r="AZ55" s="6"/>
      <c r="BA55" s="5">
        <v>0</v>
      </c>
      <c r="BB55" s="6"/>
      <c r="BC55" s="5">
        <f>ROUND(G55+K55+O55+S55+W55+AA55+AE55+AI55+AM55+AQ55+AU55+AY55,5)</f>
        <v>3200</v>
      </c>
      <c r="BD55" s="6"/>
      <c r="BE55" s="5">
        <f>ROUND(I55+M55+Q55+U55+Y55+AC55+AG55+AK55+AO55+AS55+AW55+BA55,5)</f>
        <v>3125.31</v>
      </c>
      <c r="BF55" s="6"/>
      <c r="BG55" s="5">
        <f>ROUND((BC55-BE55),5)</f>
        <v>74.69</v>
      </c>
      <c r="BH55" s="6"/>
      <c r="BK55" s="5"/>
      <c r="BL55" s="6"/>
      <c r="BM55" s="5"/>
      <c r="BN55" s="6"/>
      <c r="BO55" s="5"/>
      <c r="BP55" s="6"/>
      <c r="BQ55" s="5"/>
      <c r="BR55" s="6"/>
      <c r="BS55" s="5">
        <v>3200</v>
      </c>
      <c r="BT55" s="6"/>
      <c r="BU55" s="5"/>
      <c r="BV55" s="6"/>
      <c r="BW55" s="5"/>
      <c r="BX55" s="6"/>
      <c r="BY55" s="5"/>
      <c r="BZ55" s="6"/>
      <c r="CA55" s="5"/>
      <c r="CB55" s="6"/>
      <c r="CC55" s="5"/>
      <c r="CD55" s="6"/>
      <c r="CE55" s="5"/>
      <c r="CF55" s="6"/>
      <c r="CG55" s="5"/>
      <c r="CH55" s="6"/>
      <c r="CI55" s="5">
        <f>ROUND(BK55+BM55+BO55+BQ55+BS55+BU55+BW55+BY55+CA55+CC55+CE55+CG55,5)</f>
        <v>3200</v>
      </c>
      <c r="CJ55" s="6"/>
      <c r="CK55" s="5">
        <f t="shared" ref="CK55:CK57" si="37">BC55</f>
        <v>3200</v>
      </c>
      <c r="CL55" s="6"/>
      <c r="CM55" s="5">
        <f>ROUND((CI55-CK55),5)</f>
        <v>0</v>
      </c>
      <c r="CN55" s="6"/>
      <c r="CP55" s="5"/>
      <c r="CQ55" s="6"/>
      <c r="CR55" s="5"/>
      <c r="CS55" s="6"/>
      <c r="CT55" s="5"/>
      <c r="CU55" s="6"/>
      <c r="CV55" s="5"/>
      <c r="CW55" s="6"/>
      <c r="CX55" s="5">
        <v>3200</v>
      </c>
      <c r="CY55" s="6"/>
      <c r="CZ55" s="5"/>
      <c r="DA55" s="6"/>
      <c r="DB55" s="5"/>
      <c r="DC55" s="6"/>
      <c r="DD55" s="5"/>
      <c r="DE55" s="6"/>
      <c r="DF55" s="5"/>
      <c r="DG55" s="6"/>
      <c r="DH55" s="5"/>
      <c r="DI55" s="6"/>
      <c r="DJ55" s="5"/>
      <c r="DK55" s="6"/>
      <c r="DL55" s="5"/>
      <c r="DM55" s="6"/>
      <c r="DN55" s="5">
        <f>ROUND(CP55+CR55+CT55+CV55+CX55+CZ55+DB55+DD55+DF55+DH55+DJ55+DL55,5)</f>
        <v>3200</v>
      </c>
      <c r="DO55" s="6"/>
      <c r="DP55" s="5">
        <f t="shared" ref="DP55:DP57" si="38">CI55</f>
        <v>3200</v>
      </c>
      <c r="DQ55" s="6"/>
      <c r="DR55" s="5">
        <f>ROUND((DN55-DP55),5)</f>
        <v>0</v>
      </c>
    </row>
    <row r="56" spans="1:122" ht="15.75" thickBot="1" x14ac:dyDescent="0.3">
      <c r="A56" s="1"/>
      <c r="B56" s="1"/>
      <c r="C56" s="1"/>
      <c r="D56" s="1"/>
      <c r="E56" s="1" t="s">
        <v>21</v>
      </c>
      <c r="F56" s="1"/>
      <c r="G56" s="7"/>
      <c r="H56" s="6"/>
      <c r="I56" s="7">
        <v>0</v>
      </c>
      <c r="J56" s="6"/>
      <c r="K56" s="7"/>
      <c r="L56" s="6"/>
      <c r="M56" s="7">
        <v>0</v>
      </c>
      <c r="N56" s="6"/>
      <c r="O56" s="7"/>
      <c r="P56" s="6"/>
      <c r="Q56" s="7">
        <v>0</v>
      </c>
      <c r="R56" s="6"/>
      <c r="S56" s="7"/>
      <c r="T56" s="6"/>
      <c r="U56" s="7">
        <v>0</v>
      </c>
      <c r="V56" s="6"/>
      <c r="W56" s="7"/>
      <c r="X56" s="6"/>
      <c r="Y56" s="7">
        <v>0</v>
      </c>
      <c r="Z56" s="6"/>
      <c r="AA56" s="7"/>
      <c r="AB56" s="6"/>
      <c r="AC56" s="7">
        <v>0</v>
      </c>
      <c r="AD56" s="6"/>
      <c r="AE56" s="7"/>
      <c r="AF56" s="6"/>
      <c r="AG56" s="7">
        <v>0</v>
      </c>
      <c r="AH56" s="6"/>
      <c r="AI56" s="7">
        <v>7500</v>
      </c>
      <c r="AJ56" s="6"/>
      <c r="AK56" s="7">
        <v>7365.14</v>
      </c>
      <c r="AL56" s="6"/>
      <c r="AM56" s="7">
        <v>600</v>
      </c>
      <c r="AN56" s="6"/>
      <c r="AO56" s="7">
        <v>0</v>
      </c>
      <c r="AP56" s="6"/>
      <c r="AQ56" s="7"/>
      <c r="AR56" s="6"/>
      <c r="AS56" s="7">
        <v>0</v>
      </c>
      <c r="AT56" s="6"/>
      <c r="AU56" s="7"/>
      <c r="AV56" s="6"/>
      <c r="AW56" s="7">
        <v>0</v>
      </c>
      <c r="AX56" s="6"/>
      <c r="AY56" s="7"/>
      <c r="AZ56" s="6"/>
      <c r="BA56" s="7">
        <v>0</v>
      </c>
      <c r="BB56" s="6"/>
      <c r="BC56" s="7">
        <f>ROUND(G56+K56+O56+S56+W56+AA56+AE56+AI56+AM56+AQ56+AU56+AY56,5)</f>
        <v>8100</v>
      </c>
      <c r="BD56" s="6"/>
      <c r="BE56" s="7">
        <f>ROUND(I56+M56+Q56+U56+Y56+AC56+AG56+AK56+AO56+AS56+AW56+BA56,5)</f>
        <v>7365.14</v>
      </c>
      <c r="BF56" s="6"/>
      <c r="BG56" s="7">
        <f>ROUND((BC56-BE56),5)</f>
        <v>734.86</v>
      </c>
      <c r="BH56" s="6"/>
      <c r="BK56" s="7"/>
      <c r="BL56" s="6"/>
      <c r="BM56" s="7"/>
      <c r="BN56" s="6"/>
      <c r="BO56" s="7"/>
      <c r="BP56" s="6"/>
      <c r="BQ56" s="7"/>
      <c r="BR56" s="6"/>
      <c r="BS56" s="7"/>
      <c r="BT56" s="6"/>
      <c r="BU56" s="7"/>
      <c r="BV56" s="6"/>
      <c r="BW56" s="7"/>
      <c r="BX56" s="6"/>
      <c r="BY56" s="7">
        <v>7500</v>
      </c>
      <c r="BZ56" s="6"/>
      <c r="CA56" s="7">
        <v>600</v>
      </c>
      <c r="CB56" s="6"/>
      <c r="CC56" s="7"/>
      <c r="CD56" s="6"/>
      <c r="CE56" s="7"/>
      <c r="CF56" s="6"/>
      <c r="CG56" s="7"/>
      <c r="CH56" s="6"/>
      <c r="CI56" s="7">
        <f>ROUND(BK56+BM56+BO56+BQ56+BS56+BU56+BW56+BY56+CA56+CC56+CE56+CG56,5)</f>
        <v>8100</v>
      </c>
      <c r="CJ56" s="6"/>
      <c r="CK56" s="7">
        <f t="shared" si="37"/>
        <v>8100</v>
      </c>
      <c r="CL56" s="6"/>
      <c r="CM56" s="7">
        <f>ROUND((CI56-CK56),5)</f>
        <v>0</v>
      </c>
      <c r="CN56" s="6"/>
      <c r="CP56" s="7"/>
      <c r="CQ56" s="6"/>
      <c r="CR56" s="7"/>
      <c r="CS56" s="6"/>
      <c r="CT56" s="7"/>
      <c r="CU56" s="6"/>
      <c r="CV56" s="7"/>
      <c r="CW56" s="6"/>
      <c r="CX56" s="7"/>
      <c r="CY56" s="6"/>
      <c r="CZ56" s="7"/>
      <c r="DA56" s="6"/>
      <c r="DB56" s="7"/>
      <c r="DC56" s="6"/>
      <c r="DD56" s="7">
        <v>7500</v>
      </c>
      <c r="DE56" s="6"/>
      <c r="DF56" s="7">
        <v>600</v>
      </c>
      <c r="DG56" s="6"/>
      <c r="DH56" s="7"/>
      <c r="DI56" s="6"/>
      <c r="DJ56" s="7"/>
      <c r="DK56" s="6"/>
      <c r="DL56" s="7"/>
      <c r="DM56" s="6"/>
      <c r="DN56" s="7">
        <f>ROUND(CP56+CR56+CT56+CV56+CX56+CZ56+DB56+DD56+DF56+DH56+DJ56+DL56,5)</f>
        <v>8100</v>
      </c>
      <c r="DO56" s="6"/>
      <c r="DP56" s="7">
        <f t="shared" si="38"/>
        <v>8100</v>
      </c>
      <c r="DQ56" s="6"/>
      <c r="DR56" s="7">
        <f>ROUND((DN56-DP56),5)</f>
        <v>0</v>
      </c>
    </row>
    <row r="57" spans="1:122" x14ac:dyDescent="0.25">
      <c r="A57" s="1"/>
      <c r="B57" s="1"/>
      <c r="C57" s="1"/>
      <c r="D57" s="1" t="s">
        <v>61</v>
      </c>
      <c r="E57" s="1"/>
      <c r="F57" s="1"/>
      <c r="G57" s="5">
        <f>ROUND(SUM(G54:G56),5)</f>
        <v>0</v>
      </c>
      <c r="H57" s="6"/>
      <c r="I57" s="5">
        <f>ROUND(SUM(I54:I56),5)</f>
        <v>0</v>
      </c>
      <c r="J57" s="6"/>
      <c r="K57" s="5">
        <f>ROUND(SUM(K54:K56),5)</f>
        <v>0</v>
      </c>
      <c r="L57" s="6"/>
      <c r="M57" s="5">
        <f>ROUND(SUM(M54:M56),5)</f>
        <v>0</v>
      </c>
      <c r="N57" s="6"/>
      <c r="O57" s="5">
        <f>ROUND(SUM(O54:O56),5)</f>
        <v>0</v>
      </c>
      <c r="P57" s="6"/>
      <c r="Q57" s="5">
        <f>ROUND(SUM(Q54:Q56),5)</f>
        <v>0</v>
      </c>
      <c r="R57" s="6"/>
      <c r="S57" s="5">
        <f>ROUND(SUM(S54:S56),5)</f>
        <v>0</v>
      </c>
      <c r="T57" s="6"/>
      <c r="U57" s="5">
        <f>ROUND(SUM(U54:U56),5)</f>
        <v>0</v>
      </c>
      <c r="V57" s="6"/>
      <c r="W57" s="5">
        <f>ROUND(SUM(W54:W56),5)</f>
        <v>3200</v>
      </c>
      <c r="X57" s="6"/>
      <c r="Y57" s="5">
        <f>ROUND(SUM(Y54:Y56),5)</f>
        <v>3125.31</v>
      </c>
      <c r="Z57" s="6"/>
      <c r="AA57" s="5">
        <f>ROUND(SUM(AA54:AA56),5)</f>
        <v>0</v>
      </c>
      <c r="AB57" s="6"/>
      <c r="AC57" s="5">
        <f>ROUND(SUM(AC54:AC56),5)</f>
        <v>0</v>
      </c>
      <c r="AD57" s="6"/>
      <c r="AE57" s="5">
        <f>ROUND(SUM(AE54:AE56),5)</f>
        <v>0</v>
      </c>
      <c r="AF57" s="6"/>
      <c r="AG57" s="5">
        <f>ROUND(SUM(AG54:AG56),5)</f>
        <v>0</v>
      </c>
      <c r="AH57" s="6"/>
      <c r="AI57" s="5">
        <f>ROUND(SUM(AI54:AI56),5)</f>
        <v>7500</v>
      </c>
      <c r="AJ57" s="6"/>
      <c r="AK57" s="5">
        <f>ROUND(SUM(AK54:AK56),5)</f>
        <v>7365.14</v>
      </c>
      <c r="AL57" s="6"/>
      <c r="AM57" s="5">
        <f>ROUND(SUM(AM54:AM56),5)</f>
        <v>600</v>
      </c>
      <c r="AN57" s="6"/>
      <c r="AO57" s="5">
        <f>ROUND(SUM(AO54:AO56),5)</f>
        <v>0</v>
      </c>
      <c r="AP57" s="6"/>
      <c r="AQ57" s="5">
        <f>ROUND(SUM(AQ54:AQ56),5)</f>
        <v>0</v>
      </c>
      <c r="AR57" s="6"/>
      <c r="AS57" s="5">
        <f>ROUND(SUM(AS54:AS56),5)</f>
        <v>0</v>
      </c>
      <c r="AT57" s="6"/>
      <c r="AU57" s="5">
        <f>ROUND(SUM(AU54:AU56),5)</f>
        <v>0</v>
      </c>
      <c r="AV57" s="6"/>
      <c r="AW57" s="5">
        <f>ROUND(SUM(AW54:AW56),5)</f>
        <v>0</v>
      </c>
      <c r="AX57" s="6"/>
      <c r="AY57" s="5">
        <f>ROUND(SUM(AY54:AY56),5)</f>
        <v>0</v>
      </c>
      <c r="AZ57" s="6"/>
      <c r="BA57" s="5">
        <f>ROUND(SUM(BA54:BA56),5)</f>
        <v>0</v>
      </c>
      <c r="BB57" s="6"/>
      <c r="BC57" s="5">
        <f>ROUND(G57+K57+O57+S57+W57+AA57+AE57+AI57+AM57+AQ57+AU57+AY57,5)</f>
        <v>11300</v>
      </c>
      <c r="BD57" s="6"/>
      <c r="BE57" s="5">
        <f>ROUND(I57+M57+Q57+U57+Y57+AC57+AG57+AK57+AO57+AS57+AW57+BA57,5)</f>
        <v>10490.45</v>
      </c>
      <c r="BF57" s="6"/>
      <c r="BG57" s="5">
        <f>ROUND((BC57-BE57),5)</f>
        <v>809.55</v>
      </c>
      <c r="BH57" s="6"/>
      <c r="BK57" s="5">
        <f>ROUND(SUM(BK54:BK56),5)</f>
        <v>0</v>
      </c>
      <c r="BL57" s="6"/>
      <c r="BM57" s="5">
        <f>ROUND(SUM(BM54:BM56),5)</f>
        <v>0</v>
      </c>
      <c r="BN57" s="6"/>
      <c r="BO57" s="5">
        <f>ROUND(SUM(BO54:BO56),5)</f>
        <v>0</v>
      </c>
      <c r="BP57" s="6"/>
      <c r="BQ57" s="5">
        <f>ROUND(SUM(BQ54:BQ56),5)</f>
        <v>0</v>
      </c>
      <c r="BR57" s="6"/>
      <c r="BS57" s="5">
        <f>ROUND(SUM(BS54:BS56),5)</f>
        <v>3200</v>
      </c>
      <c r="BT57" s="6"/>
      <c r="BU57" s="5">
        <f>ROUND(SUM(BU54:BU56),5)</f>
        <v>0</v>
      </c>
      <c r="BV57" s="6"/>
      <c r="BW57" s="5">
        <f>ROUND(SUM(BW54:BW56),5)</f>
        <v>0</v>
      </c>
      <c r="BX57" s="6"/>
      <c r="BY57" s="5">
        <f>ROUND(SUM(BY54:BY56),5)</f>
        <v>7500</v>
      </c>
      <c r="BZ57" s="6"/>
      <c r="CA57" s="5">
        <f>ROUND(SUM(CA54:CA56),5)</f>
        <v>600</v>
      </c>
      <c r="CB57" s="6"/>
      <c r="CC57" s="5">
        <f>ROUND(SUM(CC54:CC56),5)</f>
        <v>0</v>
      </c>
      <c r="CD57" s="6"/>
      <c r="CE57" s="5">
        <f>ROUND(SUM(CE54:CE56),5)</f>
        <v>0</v>
      </c>
      <c r="CF57" s="6"/>
      <c r="CG57" s="5">
        <f>ROUND(SUM(CG54:CG56),5)</f>
        <v>0</v>
      </c>
      <c r="CH57" s="6"/>
      <c r="CI57" s="5">
        <f>ROUND(BK57+BM57+BO57+BQ57+BS57+BU57+BW57+BY57+CA57+CC57+CE57+CG57,5)</f>
        <v>11300</v>
      </c>
      <c r="CJ57" s="6"/>
      <c r="CK57" s="5">
        <f t="shared" si="37"/>
        <v>11300</v>
      </c>
      <c r="CL57" s="6"/>
      <c r="CM57" s="5">
        <f>ROUND((CI57-CK57),5)</f>
        <v>0</v>
      </c>
      <c r="CN57" s="6"/>
      <c r="CP57" s="5">
        <f>ROUND(SUM(CP54:CP56),5)</f>
        <v>0</v>
      </c>
      <c r="CQ57" s="6"/>
      <c r="CR57" s="5">
        <f>ROUND(SUM(CR54:CR56),5)</f>
        <v>0</v>
      </c>
      <c r="CS57" s="6"/>
      <c r="CT57" s="5">
        <f>ROUND(SUM(CT54:CT56),5)</f>
        <v>0</v>
      </c>
      <c r="CU57" s="6"/>
      <c r="CV57" s="5">
        <f>ROUND(SUM(CV54:CV56),5)</f>
        <v>0</v>
      </c>
      <c r="CW57" s="6"/>
      <c r="CX57" s="5">
        <f>ROUND(SUM(CX54:CX56),5)</f>
        <v>3200</v>
      </c>
      <c r="CY57" s="6"/>
      <c r="CZ57" s="5">
        <f>ROUND(SUM(CZ54:CZ56),5)</f>
        <v>0</v>
      </c>
      <c r="DA57" s="6"/>
      <c r="DB57" s="5">
        <f>ROUND(SUM(DB54:DB56),5)</f>
        <v>0</v>
      </c>
      <c r="DC57" s="6"/>
      <c r="DD57" s="5">
        <f>ROUND(SUM(DD54:DD56),5)</f>
        <v>7500</v>
      </c>
      <c r="DE57" s="6"/>
      <c r="DF57" s="5">
        <f>ROUND(SUM(DF54:DF56),5)</f>
        <v>600</v>
      </c>
      <c r="DG57" s="6"/>
      <c r="DH57" s="5">
        <f>ROUND(SUM(DH54:DH56),5)</f>
        <v>0</v>
      </c>
      <c r="DI57" s="6"/>
      <c r="DJ57" s="5">
        <f>ROUND(SUM(DJ54:DJ56),5)</f>
        <v>0</v>
      </c>
      <c r="DK57" s="6"/>
      <c r="DL57" s="5">
        <f>ROUND(SUM(DL54:DL56),5)</f>
        <v>0</v>
      </c>
      <c r="DM57" s="6"/>
      <c r="DN57" s="5">
        <f>ROUND(CP57+CR57+CT57+CV57+CX57+CZ57+DB57+DD57+DF57+DH57+DJ57+DL57,5)</f>
        <v>11300</v>
      </c>
      <c r="DO57" s="6"/>
      <c r="DP57" s="5">
        <f t="shared" si="38"/>
        <v>11300</v>
      </c>
      <c r="DQ57" s="6"/>
      <c r="DR57" s="5">
        <f>ROUND((DN57-DP57),5)</f>
        <v>0</v>
      </c>
    </row>
    <row r="58" spans="1:122" x14ac:dyDescent="0.25">
      <c r="A58" s="1"/>
      <c r="B58" s="1"/>
      <c r="C58" s="1"/>
      <c r="D58" s="1" t="s">
        <v>62</v>
      </c>
      <c r="E58" s="1"/>
      <c r="F58" s="1"/>
      <c r="G58" s="5"/>
      <c r="H58" s="6"/>
      <c r="I58" s="5"/>
      <c r="J58" s="6"/>
      <c r="K58" s="5"/>
      <c r="L58" s="6"/>
      <c r="M58" s="5"/>
      <c r="N58" s="6"/>
      <c r="O58" s="5"/>
      <c r="P58" s="6"/>
      <c r="Q58" s="5"/>
      <c r="R58" s="6"/>
      <c r="S58" s="5"/>
      <c r="T58" s="6"/>
      <c r="U58" s="5"/>
      <c r="V58" s="6"/>
      <c r="W58" s="5"/>
      <c r="X58" s="6"/>
      <c r="Y58" s="5"/>
      <c r="Z58" s="6"/>
      <c r="AA58" s="5"/>
      <c r="AB58" s="6"/>
      <c r="AC58" s="5"/>
      <c r="AD58" s="6"/>
      <c r="AE58" s="5"/>
      <c r="AF58" s="6"/>
      <c r="AG58" s="5"/>
      <c r="AH58" s="6"/>
      <c r="AI58" s="5"/>
      <c r="AJ58" s="6"/>
      <c r="AK58" s="5"/>
      <c r="AL58" s="6"/>
      <c r="AM58" s="5"/>
      <c r="AN58" s="6"/>
      <c r="AO58" s="5"/>
      <c r="AP58" s="6"/>
      <c r="AQ58" s="5"/>
      <c r="AR58" s="6"/>
      <c r="AS58" s="5"/>
      <c r="AT58" s="6"/>
      <c r="AU58" s="5"/>
      <c r="AV58" s="6"/>
      <c r="AW58" s="5"/>
      <c r="AX58" s="6"/>
      <c r="AY58" s="5"/>
      <c r="AZ58" s="6"/>
      <c r="BA58" s="5"/>
      <c r="BB58" s="6"/>
      <c r="BC58" s="5"/>
      <c r="BD58" s="6"/>
      <c r="BE58" s="5"/>
      <c r="BF58" s="6"/>
      <c r="BG58" s="5"/>
      <c r="BH58" s="6"/>
      <c r="BK58" s="5"/>
      <c r="BL58" s="6"/>
      <c r="BM58" s="5"/>
      <c r="BN58" s="6"/>
      <c r="BO58" s="5"/>
      <c r="BP58" s="6"/>
      <c r="BQ58" s="5"/>
      <c r="BR58" s="6"/>
      <c r="BS58" s="5"/>
      <c r="BT58" s="6"/>
      <c r="BU58" s="5"/>
      <c r="BV58" s="6"/>
      <c r="BW58" s="5"/>
      <c r="BX58" s="6"/>
      <c r="BY58" s="5"/>
      <c r="BZ58" s="6"/>
      <c r="CA58" s="5"/>
      <c r="CB58" s="6"/>
      <c r="CC58" s="5"/>
      <c r="CD58" s="6"/>
      <c r="CE58" s="5"/>
      <c r="CF58" s="6"/>
      <c r="CG58" s="5"/>
      <c r="CH58" s="6"/>
      <c r="CI58" s="5"/>
      <c r="CJ58" s="6"/>
      <c r="CK58" s="5"/>
      <c r="CL58" s="6"/>
      <c r="CM58" s="5"/>
      <c r="CN58" s="6"/>
      <c r="CP58" s="5"/>
      <c r="CQ58" s="6"/>
      <c r="CR58" s="5"/>
      <c r="CS58" s="6"/>
      <c r="CT58" s="5"/>
      <c r="CU58" s="6"/>
      <c r="CV58" s="5"/>
      <c r="CW58" s="6"/>
      <c r="CX58" s="5"/>
      <c r="CY58" s="6"/>
      <c r="CZ58" s="5"/>
      <c r="DA58" s="6"/>
      <c r="DB58" s="5"/>
      <c r="DC58" s="6"/>
      <c r="DD58" s="5"/>
      <c r="DE58" s="6"/>
      <c r="DF58" s="5"/>
      <c r="DG58" s="6"/>
      <c r="DH58" s="5"/>
      <c r="DI58" s="6"/>
      <c r="DJ58" s="5"/>
      <c r="DK58" s="6"/>
      <c r="DL58" s="5"/>
      <c r="DM58" s="6"/>
      <c r="DN58" s="5"/>
      <c r="DO58" s="6"/>
      <c r="DP58" s="5"/>
      <c r="DQ58" s="6"/>
      <c r="DR58" s="5"/>
    </row>
    <row r="59" spans="1:122" x14ac:dyDescent="0.25">
      <c r="A59" s="1"/>
      <c r="B59" s="1"/>
      <c r="C59" s="1"/>
      <c r="D59" s="1"/>
      <c r="E59" s="1" t="s">
        <v>128</v>
      </c>
      <c r="F59" s="1"/>
      <c r="G59" s="5"/>
      <c r="H59" s="6"/>
      <c r="I59" s="5">
        <v>0</v>
      </c>
      <c r="J59" s="6"/>
      <c r="K59" s="5"/>
      <c r="L59" s="6"/>
      <c r="M59" s="5">
        <v>0</v>
      </c>
      <c r="N59" s="6"/>
      <c r="O59" s="5"/>
      <c r="P59" s="6"/>
      <c r="Q59" s="5">
        <v>0</v>
      </c>
      <c r="R59" s="6"/>
      <c r="S59" s="5"/>
      <c r="T59" s="6"/>
      <c r="U59" s="5">
        <v>0</v>
      </c>
      <c r="V59" s="6"/>
      <c r="W59" s="5"/>
      <c r="X59" s="6"/>
      <c r="Y59" s="5">
        <v>0</v>
      </c>
      <c r="Z59" s="6"/>
      <c r="AA59" s="5"/>
      <c r="AB59" s="6"/>
      <c r="AC59" s="5">
        <v>0</v>
      </c>
      <c r="AD59" s="6"/>
      <c r="AE59" s="5"/>
      <c r="AF59" s="6"/>
      <c r="AG59" s="5">
        <v>0</v>
      </c>
      <c r="AH59" s="6"/>
      <c r="AI59" s="5"/>
      <c r="AJ59" s="6"/>
      <c r="AK59" s="5">
        <v>0</v>
      </c>
      <c r="AL59" s="6"/>
      <c r="AM59" s="5">
        <v>15000</v>
      </c>
      <c r="AN59" s="6"/>
      <c r="AO59" s="5">
        <v>0</v>
      </c>
      <c r="AP59" s="6"/>
      <c r="AQ59" s="5"/>
      <c r="AR59" s="6"/>
      <c r="AS59" s="5">
        <v>0</v>
      </c>
      <c r="AT59" s="6"/>
      <c r="AU59" s="5"/>
      <c r="AV59" s="6"/>
      <c r="AW59" s="5">
        <v>0</v>
      </c>
      <c r="AX59" s="6"/>
      <c r="AY59" s="5"/>
      <c r="AZ59" s="6"/>
      <c r="BA59" s="5">
        <v>0</v>
      </c>
      <c r="BB59" s="6"/>
      <c r="BC59" s="5">
        <f>ROUND(G59+K59+O59+S59+W59+AA59+AE59+AI59+AM59+AQ59+AU59+AY59,5)</f>
        <v>15000</v>
      </c>
      <c r="BD59" s="6"/>
      <c r="BE59" s="5">
        <f>ROUND(I59+M59+Q59+U59+Y59+AC59+AG59+AK59+AO59+AS59+AW59+BA59,5)</f>
        <v>0</v>
      </c>
      <c r="BF59" s="6"/>
      <c r="BG59" s="5">
        <f>ROUND((BC59-BE59),5)</f>
        <v>15000</v>
      </c>
      <c r="BH59" s="6"/>
      <c r="BK59" s="5"/>
      <c r="BL59" s="6"/>
      <c r="BM59" s="5"/>
      <c r="BN59" s="6"/>
      <c r="BO59" s="5"/>
      <c r="BP59" s="6"/>
      <c r="BQ59" s="5"/>
      <c r="BR59" s="6"/>
      <c r="BS59" s="5"/>
      <c r="BT59" s="6"/>
      <c r="BU59" s="5"/>
      <c r="BV59" s="6"/>
      <c r="BW59" s="5"/>
      <c r="BX59" s="6"/>
      <c r="BY59" s="5"/>
      <c r="BZ59" s="6"/>
      <c r="CA59" s="5">
        <v>15000</v>
      </c>
      <c r="CB59" s="6"/>
      <c r="CC59" s="5"/>
      <c r="CD59" s="6"/>
      <c r="CE59" s="5"/>
      <c r="CF59" s="6"/>
      <c r="CG59" s="5"/>
      <c r="CH59" s="6"/>
      <c r="CI59" s="5">
        <f>ROUND(BK59+BM59+BO59+BQ59+BS59+BU59+BW59+BY59+CA59+CC59+CE59+CG59,5)</f>
        <v>15000</v>
      </c>
      <c r="CJ59" s="6"/>
      <c r="CK59" s="5">
        <f t="shared" ref="CK59:CK62" si="39">BC59</f>
        <v>15000</v>
      </c>
      <c r="CL59" s="6"/>
      <c r="CM59" s="5">
        <f>ROUND((CI59-CK59),5)</f>
        <v>0</v>
      </c>
      <c r="CN59" s="6"/>
      <c r="CP59" s="5"/>
      <c r="CQ59" s="6"/>
      <c r="CR59" s="5"/>
      <c r="CS59" s="6"/>
      <c r="CT59" s="5"/>
      <c r="CU59" s="6"/>
      <c r="CV59" s="5"/>
      <c r="CW59" s="6"/>
      <c r="CX59" s="5"/>
      <c r="CY59" s="6"/>
      <c r="CZ59" s="5"/>
      <c r="DA59" s="6"/>
      <c r="DB59" s="5"/>
      <c r="DC59" s="6"/>
      <c r="DD59" s="5"/>
      <c r="DE59" s="6"/>
      <c r="DF59" s="5">
        <v>15000</v>
      </c>
      <c r="DG59" s="6"/>
      <c r="DH59" s="5"/>
      <c r="DI59" s="6"/>
      <c r="DJ59" s="5"/>
      <c r="DK59" s="6"/>
      <c r="DL59" s="5"/>
      <c r="DM59" s="6"/>
      <c r="DN59" s="5">
        <f>ROUND(CP59+CR59+CT59+CV59+CX59+CZ59+DB59+DD59+DF59+DH59+DJ59+DL59,5)</f>
        <v>15000</v>
      </c>
      <c r="DO59" s="6"/>
      <c r="DP59" s="5">
        <f t="shared" ref="DP59:DP62" si="40">CI59</f>
        <v>15000</v>
      </c>
      <c r="DQ59" s="6"/>
      <c r="DR59" s="5">
        <f>ROUND((DN59-DP59),5)</f>
        <v>0</v>
      </c>
    </row>
    <row r="60" spans="1:122" x14ac:dyDescent="0.25">
      <c r="A60" s="1"/>
      <c r="B60" s="1"/>
      <c r="C60" s="1"/>
      <c r="D60" s="1"/>
      <c r="E60" s="1" t="s">
        <v>17</v>
      </c>
      <c r="F60" s="1"/>
      <c r="G60" s="5"/>
      <c r="H60" s="6"/>
      <c r="I60" s="5">
        <v>0</v>
      </c>
      <c r="J60" s="6"/>
      <c r="K60" s="5"/>
      <c r="L60" s="6"/>
      <c r="M60" s="5">
        <v>0</v>
      </c>
      <c r="N60" s="6"/>
      <c r="O60" s="5"/>
      <c r="P60" s="6"/>
      <c r="Q60" s="5">
        <v>0</v>
      </c>
      <c r="R60" s="6"/>
      <c r="S60" s="5"/>
      <c r="T60" s="6"/>
      <c r="U60" s="5">
        <v>0</v>
      </c>
      <c r="V60" s="6"/>
      <c r="W60" s="5"/>
      <c r="X60" s="6"/>
      <c r="Y60" s="5">
        <v>29.83</v>
      </c>
      <c r="Z60" s="6"/>
      <c r="AA60" s="5">
        <v>100</v>
      </c>
      <c r="AB60" s="6"/>
      <c r="AC60" s="5">
        <v>70.349999999999994</v>
      </c>
      <c r="AD60" s="6"/>
      <c r="AE60" s="5"/>
      <c r="AF60" s="6"/>
      <c r="AG60" s="5">
        <v>0</v>
      </c>
      <c r="AH60" s="6"/>
      <c r="AI60" s="5">
        <v>24000</v>
      </c>
      <c r="AJ60" s="6"/>
      <c r="AK60" s="5">
        <v>23614.94</v>
      </c>
      <c r="AL60" s="6"/>
      <c r="AN60" s="6"/>
      <c r="AO60" s="5">
        <v>0</v>
      </c>
      <c r="AP60" s="6"/>
      <c r="AQ60" s="5"/>
      <c r="AR60" s="6"/>
      <c r="AS60" s="5">
        <v>0</v>
      </c>
      <c r="AT60" s="6"/>
      <c r="AU60" s="5"/>
      <c r="AV60" s="6"/>
      <c r="AW60" s="5">
        <v>0</v>
      </c>
      <c r="AX60" s="6"/>
      <c r="AY60" s="5"/>
      <c r="AZ60" s="6"/>
      <c r="BA60" s="5">
        <v>0</v>
      </c>
      <c r="BB60" s="6"/>
      <c r="BC60" s="5">
        <f>ROUND(G60+K60+O60+S60+W60+AA60+AE60+AI60+AM60+AQ60+AU60+AY60,5)</f>
        <v>24100</v>
      </c>
      <c r="BD60" s="6"/>
      <c r="BE60" s="5">
        <f>ROUND(I60+M60+Q60+U60+Y60+AC60+AG60+AK60+AO60+AS60+AW60+BA60,5)</f>
        <v>23715.119999999999</v>
      </c>
      <c r="BF60" s="6"/>
      <c r="BG60" s="5">
        <f>ROUND((BC60-BE60),5)</f>
        <v>384.88</v>
      </c>
      <c r="BH60" s="6"/>
      <c r="BK60" s="5"/>
      <c r="BL60" s="6"/>
      <c r="BM60" s="5"/>
      <c r="BN60" s="6"/>
      <c r="BO60" s="5"/>
      <c r="BP60" s="6"/>
      <c r="BQ60" s="5"/>
      <c r="BR60" s="6"/>
      <c r="BS60" s="5"/>
      <c r="BT60" s="6"/>
      <c r="BU60" s="5">
        <v>100</v>
      </c>
      <c r="BV60" s="6"/>
      <c r="BW60" s="5"/>
      <c r="BX60" s="6"/>
      <c r="BY60" s="5">
        <v>24000</v>
      </c>
      <c r="BZ60" s="6"/>
      <c r="CA60" s="18"/>
      <c r="CB60" s="6"/>
      <c r="CC60" s="5"/>
      <c r="CD60" s="6"/>
      <c r="CE60" s="5"/>
      <c r="CF60" s="6"/>
      <c r="CG60" s="5"/>
      <c r="CH60" s="6"/>
      <c r="CI60" s="5">
        <f>ROUND(BK60+BM60+BO60+BQ60+BS60+BU60+BW60+BY60+CA60+CC60+CE60+CG60,5)</f>
        <v>24100</v>
      </c>
      <c r="CJ60" s="6"/>
      <c r="CK60" s="5">
        <f t="shared" si="39"/>
        <v>24100</v>
      </c>
      <c r="CL60" s="6"/>
      <c r="CM60" s="5">
        <f>ROUND((CI60-CK60),5)</f>
        <v>0</v>
      </c>
      <c r="CN60" s="6"/>
      <c r="CP60" s="5"/>
      <c r="CQ60" s="6"/>
      <c r="CR60" s="5"/>
      <c r="CS60" s="6"/>
      <c r="CT60" s="5"/>
      <c r="CU60" s="6"/>
      <c r="CV60" s="5"/>
      <c r="CW60" s="6"/>
      <c r="CX60" s="5"/>
      <c r="CY60" s="6"/>
      <c r="CZ60" s="5">
        <v>100</v>
      </c>
      <c r="DA60" s="6"/>
      <c r="DB60" s="5"/>
      <c r="DC60" s="6"/>
      <c r="DD60" s="5">
        <v>24000</v>
      </c>
      <c r="DE60" s="6"/>
      <c r="DF60" s="18"/>
      <c r="DG60" s="6"/>
      <c r="DH60" s="5"/>
      <c r="DI60" s="6"/>
      <c r="DJ60" s="5"/>
      <c r="DK60" s="6"/>
      <c r="DL60" s="5"/>
      <c r="DM60" s="6"/>
      <c r="DN60" s="5">
        <f>ROUND(CP60+CR60+CT60+CV60+CX60+CZ60+DB60+DD60+CJ50+DH60+DJ60+DL60,5)</f>
        <v>24100</v>
      </c>
      <c r="DO60" s="6"/>
      <c r="DP60" s="5">
        <f t="shared" si="40"/>
        <v>24100</v>
      </c>
      <c r="DQ60" s="6"/>
      <c r="DR60" s="5">
        <f>ROUND((DN60-DP60),5)</f>
        <v>0</v>
      </c>
    </row>
    <row r="61" spans="1:122" ht="15.75" thickBot="1" x14ac:dyDescent="0.3">
      <c r="A61" s="1"/>
      <c r="B61" s="1"/>
      <c r="C61" s="1"/>
      <c r="D61" s="1"/>
      <c r="E61" s="1" t="s">
        <v>16</v>
      </c>
      <c r="F61" s="1"/>
      <c r="G61" s="7"/>
      <c r="H61" s="6"/>
      <c r="I61" s="7">
        <v>0</v>
      </c>
      <c r="J61" s="6"/>
      <c r="K61" s="7"/>
      <c r="L61" s="6"/>
      <c r="M61" s="7">
        <v>0</v>
      </c>
      <c r="N61" s="6"/>
      <c r="O61" s="7"/>
      <c r="P61" s="6"/>
      <c r="Q61" s="7">
        <v>0</v>
      </c>
      <c r="R61" s="6"/>
      <c r="S61" s="7"/>
      <c r="T61" s="6"/>
      <c r="U61" s="7">
        <v>0</v>
      </c>
      <c r="V61" s="6"/>
      <c r="W61" s="7">
        <v>20000</v>
      </c>
      <c r="X61" s="6"/>
      <c r="Y61" s="7">
        <v>17354.150000000001</v>
      </c>
      <c r="Z61" s="6"/>
      <c r="AA61" s="7"/>
      <c r="AB61" s="6"/>
      <c r="AC61" s="7">
        <v>0</v>
      </c>
      <c r="AD61" s="6"/>
      <c r="AE61" s="7"/>
      <c r="AF61" s="6"/>
      <c r="AG61" s="7">
        <v>0</v>
      </c>
      <c r="AH61" s="6"/>
      <c r="AI61" s="7"/>
      <c r="AJ61" s="6"/>
      <c r="AK61" s="7">
        <v>0</v>
      </c>
      <c r="AL61" s="6"/>
      <c r="AM61" s="7"/>
      <c r="AN61" s="6"/>
      <c r="AO61" s="7">
        <v>0</v>
      </c>
      <c r="AP61" s="6"/>
      <c r="AQ61" s="7"/>
      <c r="AR61" s="6"/>
      <c r="AS61" s="7">
        <v>0</v>
      </c>
      <c r="AT61" s="6"/>
      <c r="AU61" s="7"/>
      <c r="AV61" s="6"/>
      <c r="AW61" s="7">
        <v>0</v>
      </c>
      <c r="AX61" s="6"/>
      <c r="AY61" s="7"/>
      <c r="AZ61" s="6"/>
      <c r="BA61" s="7">
        <v>0</v>
      </c>
      <c r="BB61" s="6"/>
      <c r="BC61" s="7">
        <f>ROUND(G61+K61+O61+S61+W61+AA61+AE61+AI61+AM61+AQ61+AU61+AY61,5)</f>
        <v>20000</v>
      </c>
      <c r="BD61" s="6"/>
      <c r="BE61" s="7">
        <f>ROUND(I61+M61+Q61+U61+Y61+AC61+AG61+AK61+AO61+AS61+AW61+BA61,5)</f>
        <v>17354.150000000001</v>
      </c>
      <c r="BF61" s="6"/>
      <c r="BG61" s="7">
        <f>ROUND((BC61-BE61),5)</f>
        <v>2645.85</v>
      </c>
      <c r="BH61" s="6"/>
      <c r="BK61" s="7"/>
      <c r="BL61" s="6"/>
      <c r="BM61" s="7"/>
      <c r="BN61" s="6"/>
      <c r="BO61" s="7"/>
      <c r="BP61" s="6"/>
      <c r="BQ61" s="7"/>
      <c r="BR61" s="6"/>
      <c r="BS61" s="7">
        <v>20000</v>
      </c>
      <c r="BT61" s="6"/>
      <c r="BU61" s="7"/>
      <c r="BV61" s="6"/>
      <c r="BW61" s="7"/>
      <c r="BX61" s="6"/>
      <c r="BY61" s="7"/>
      <c r="BZ61" s="6"/>
      <c r="CA61" s="7"/>
      <c r="CB61" s="6"/>
      <c r="CC61" s="7"/>
      <c r="CD61" s="6"/>
      <c r="CE61" s="7"/>
      <c r="CF61" s="6"/>
      <c r="CG61" s="7"/>
      <c r="CH61" s="6"/>
      <c r="CI61" s="7">
        <f>ROUND(BK61+BM61+BO61+BQ61+BS61+BU61+BW61+BY61+CA61+CC61+CE61+CG61,5)</f>
        <v>20000</v>
      </c>
      <c r="CJ61" s="6"/>
      <c r="CK61" s="7">
        <f t="shared" si="39"/>
        <v>20000</v>
      </c>
      <c r="CL61" s="6"/>
      <c r="CM61" s="7">
        <f>ROUND((CI61-CK61),5)</f>
        <v>0</v>
      </c>
      <c r="CN61" s="6"/>
      <c r="CP61" s="7"/>
      <c r="CQ61" s="6"/>
      <c r="CR61" s="7"/>
      <c r="CS61" s="6"/>
      <c r="CT61" s="7"/>
      <c r="CU61" s="6"/>
      <c r="CV61" s="7"/>
      <c r="CW61" s="6"/>
      <c r="CX61" s="7">
        <v>20000</v>
      </c>
      <c r="CY61" s="6"/>
      <c r="CZ61" s="7"/>
      <c r="DA61" s="6"/>
      <c r="DB61" s="7"/>
      <c r="DC61" s="6"/>
      <c r="DD61" s="7"/>
      <c r="DE61" s="6"/>
      <c r="DF61" s="7"/>
      <c r="DG61" s="6"/>
      <c r="DH61" s="7"/>
      <c r="DI61" s="6"/>
      <c r="DJ61" s="7"/>
      <c r="DK61" s="6"/>
      <c r="DL61" s="7"/>
      <c r="DM61" s="6"/>
      <c r="DN61" s="7">
        <f>ROUND(CP61+CR61+CT61+CV61+CX61+CZ61+DB61+DD61+DF61+DH61+DJ61+DL61,5)</f>
        <v>20000</v>
      </c>
      <c r="DO61" s="6"/>
      <c r="DP61" s="7">
        <f t="shared" si="40"/>
        <v>20000</v>
      </c>
      <c r="DQ61" s="6"/>
      <c r="DR61" s="7">
        <f>ROUND((DN61-DP61),5)</f>
        <v>0</v>
      </c>
    </row>
    <row r="62" spans="1:122" x14ac:dyDescent="0.25">
      <c r="A62" s="1"/>
      <c r="B62" s="1"/>
      <c r="C62" s="1"/>
      <c r="D62" s="1" t="s">
        <v>63</v>
      </c>
      <c r="E62" s="1"/>
      <c r="F62" s="1"/>
      <c r="G62" s="5">
        <f>ROUND(SUM(G58:G61),5)</f>
        <v>0</v>
      </c>
      <c r="H62" s="6"/>
      <c r="I62" s="5">
        <f>ROUND(SUM(I58:I61),5)</f>
        <v>0</v>
      </c>
      <c r="J62" s="6"/>
      <c r="K62" s="5">
        <f>ROUND(SUM(K58:K61),5)</f>
        <v>0</v>
      </c>
      <c r="L62" s="6"/>
      <c r="M62" s="5">
        <f>ROUND(SUM(M58:M61),5)</f>
        <v>0</v>
      </c>
      <c r="N62" s="6"/>
      <c r="O62" s="5">
        <f>ROUND(SUM(O58:O61),5)</f>
        <v>0</v>
      </c>
      <c r="P62" s="6"/>
      <c r="Q62" s="5">
        <f>ROUND(SUM(Q58:Q61),5)</f>
        <v>0</v>
      </c>
      <c r="R62" s="6"/>
      <c r="S62" s="5">
        <f>ROUND(SUM(S58:S61),5)</f>
        <v>0</v>
      </c>
      <c r="T62" s="6"/>
      <c r="U62" s="5">
        <f>ROUND(SUM(U58:U61),5)</f>
        <v>0</v>
      </c>
      <c r="V62" s="6"/>
      <c r="W62" s="5">
        <f>ROUND(SUM(W58:W61),5)</f>
        <v>20000</v>
      </c>
      <c r="X62" s="6"/>
      <c r="Y62" s="5">
        <f>ROUND(SUM(Y58:Y61),5)</f>
        <v>17383.98</v>
      </c>
      <c r="Z62" s="6"/>
      <c r="AA62" s="5">
        <f>ROUND(SUM(AA58:AA61),5)</f>
        <v>100</v>
      </c>
      <c r="AB62" s="6"/>
      <c r="AC62" s="5">
        <f>ROUND(SUM(AC58:AC61),5)</f>
        <v>70.349999999999994</v>
      </c>
      <c r="AD62" s="6"/>
      <c r="AE62" s="5">
        <f>ROUND(SUM(AE58:AE61),5)</f>
        <v>0</v>
      </c>
      <c r="AF62" s="6"/>
      <c r="AG62" s="5">
        <f>ROUND(SUM(AG58:AG61),5)</f>
        <v>0</v>
      </c>
      <c r="AH62" s="6"/>
      <c r="AI62" s="5">
        <f>ROUND(SUM(AI58:AI61),5)</f>
        <v>24000</v>
      </c>
      <c r="AJ62" s="6"/>
      <c r="AK62" s="5">
        <f>ROUND(SUM(AK58:AK61),5)</f>
        <v>23614.94</v>
      </c>
      <c r="AL62" s="6"/>
      <c r="AM62" s="5">
        <f>ROUND(SUM(AM58:AM61),5)</f>
        <v>15000</v>
      </c>
      <c r="AN62" s="6"/>
      <c r="AO62" s="5">
        <f>ROUND(SUM(AO58:AO61),5)</f>
        <v>0</v>
      </c>
      <c r="AP62" s="6"/>
      <c r="AQ62" s="5">
        <f>ROUND(SUM(AQ58:AQ61),5)</f>
        <v>0</v>
      </c>
      <c r="AR62" s="6"/>
      <c r="AS62" s="5">
        <f>ROUND(SUM(AS58:AS61),5)</f>
        <v>0</v>
      </c>
      <c r="AT62" s="6"/>
      <c r="AU62" s="5">
        <f>ROUND(SUM(AU58:AU61),5)</f>
        <v>0</v>
      </c>
      <c r="AV62" s="6"/>
      <c r="AW62" s="5">
        <f>ROUND(SUM(AW58:AW61),5)</f>
        <v>0</v>
      </c>
      <c r="AX62" s="6"/>
      <c r="AY62" s="5">
        <f>ROUND(SUM(AY58:AY61),5)</f>
        <v>0</v>
      </c>
      <c r="AZ62" s="6"/>
      <c r="BA62" s="5">
        <f>ROUND(SUM(BA58:BA61),5)</f>
        <v>0</v>
      </c>
      <c r="BB62" s="6"/>
      <c r="BC62" s="5">
        <f>ROUND(G62+K62+O62+S62+W62+AA62+AE62+AI62+AM62+AQ62+AU62+AY62,5)</f>
        <v>59100</v>
      </c>
      <c r="BD62" s="6"/>
      <c r="BE62" s="5">
        <f>ROUND(I62+M62+Q62+U62+Y62+AC62+AG62+AK62+AO62+AS62+AW62+BA62,5)</f>
        <v>41069.269999999997</v>
      </c>
      <c r="BF62" s="6"/>
      <c r="BG62" s="5">
        <f>ROUND((BC62-BE62),5)</f>
        <v>18030.73</v>
      </c>
      <c r="BH62" s="6"/>
      <c r="BK62" s="5">
        <f>ROUND(SUM(BK58:BK61),5)</f>
        <v>0</v>
      </c>
      <c r="BL62" s="6"/>
      <c r="BM62" s="5">
        <f>ROUND(SUM(BM58:BM61),5)</f>
        <v>0</v>
      </c>
      <c r="BN62" s="6"/>
      <c r="BO62" s="5">
        <f>ROUND(SUM(BO58:BO61),5)</f>
        <v>0</v>
      </c>
      <c r="BP62" s="6"/>
      <c r="BQ62" s="5">
        <f>ROUND(SUM(BQ58:BQ61),5)</f>
        <v>0</v>
      </c>
      <c r="BR62" s="6"/>
      <c r="BS62" s="5">
        <f>ROUND(SUM(BS58:BS61),5)</f>
        <v>20000</v>
      </c>
      <c r="BT62" s="6"/>
      <c r="BU62" s="5">
        <f>ROUND(SUM(BU58:BU61),5)</f>
        <v>100</v>
      </c>
      <c r="BV62" s="6"/>
      <c r="BW62" s="5">
        <f>ROUND(SUM(BW58:BW61),5)</f>
        <v>0</v>
      </c>
      <c r="BX62" s="6"/>
      <c r="BY62" s="5">
        <f>ROUND(SUM(BY58:BY61),5)</f>
        <v>24000</v>
      </c>
      <c r="BZ62" s="6"/>
      <c r="CA62" s="5">
        <f>ROUND(SUM(CA58:CA61),5)</f>
        <v>15000</v>
      </c>
      <c r="CB62" s="6"/>
      <c r="CC62" s="5">
        <f>ROUND(SUM(CC58:CC61),5)</f>
        <v>0</v>
      </c>
      <c r="CD62" s="6"/>
      <c r="CE62" s="5">
        <f>ROUND(SUM(CE58:CE61),5)</f>
        <v>0</v>
      </c>
      <c r="CF62" s="6"/>
      <c r="CG62" s="5">
        <f>ROUND(SUM(CG58:CG61),5)</f>
        <v>0</v>
      </c>
      <c r="CH62" s="6"/>
      <c r="CI62" s="5">
        <f>ROUND(BK62+BM62+BO62+BQ62+BS62+BU62+BW62+BY62+CA62+CC62+CE62+CG62,5)</f>
        <v>59100</v>
      </c>
      <c r="CJ62" s="6"/>
      <c r="CK62" s="5">
        <f t="shared" si="39"/>
        <v>59100</v>
      </c>
      <c r="CL62" s="6"/>
      <c r="CM62" s="5">
        <f>ROUND((CI62-CK62),5)</f>
        <v>0</v>
      </c>
      <c r="CN62" s="6"/>
      <c r="CP62" s="5">
        <f>ROUND(SUM(CP58:CP61),5)</f>
        <v>0</v>
      </c>
      <c r="CQ62" s="6"/>
      <c r="CR62" s="5">
        <f>ROUND(SUM(CR58:CR61),5)</f>
        <v>0</v>
      </c>
      <c r="CS62" s="6"/>
      <c r="CT62" s="5">
        <f>ROUND(SUM(CT58:CT61),5)</f>
        <v>0</v>
      </c>
      <c r="CU62" s="6"/>
      <c r="CV62" s="5">
        <f>ROUND(SUM(CV58:CV61),5)</f>
        <v>0</v>
      </c>
      <c r="CW62" s="6"/>
      <c r="CX62" s="5">
        <f>ROUND(SUM(CX58:CX61),5)</f>
        <v>20000</v>
      </c>
      <c r="CY62" s="6"/>
      <c r="CZ62" s="5">
        <f>ROUND(SUM(CZ58:CZ61),5)</f>
        <v>100</v>
      </c>
      <c r="DA62" s="6"/>
      <c r="DB62" s="5">
        <f>ROUND(SUM(DB58:DB61),5)</f>
        <v>0</v>
      </c>
      <c r="DC62" s="6"/>
      <c r="DD62" s="5">
        <f>ROUND(SUM(DD58:DD61),5)</f>
        <v>24000</v>
      </c>
      <c r="DE62" s="6"/>
      <c r="DF62" s="5">
        <f>ROUND(SUM(DF58:DF61),5)</f>
        <v>15000</v>
      </c>
      <c r="DG62" s="6"/>
      <c r="DH62" s="5">
        <f>ROUND(SUM(DH58:DH61),5)</f>
        <v>0</v>
      </c>
      <c r="DI62" s="6"/>
      <c r="DJ62" s="5">
        <f>ROUND(SUM(DJ58:DJ61),5)</f>
        <v>0</v>
      </c>
      <c r="DK62" s="6"/>
      <c r="DL62" s="5">
        <f>ROUND(SUM(DL58:DL61),5)</f>
        <v>0</v>
      </c>
      <c r="DM62" s="6"/>
      <c r="DN62" s="5">
        <f>ROUND(CP62+CR62+CT62+CV62+CX62+CZ62+DB62+DD62+DF62+DH62+DJ62+DL62,5)</f>
        <v>59100</v>
      </c>
      <c r="DO62" s="6"/>
      <c r="DP62" s="5">
        <f t="shared" si="40"/>
        <v>59100</v>
      </c>
      <c r="DQ62" s="6"/>
      <c r="DR62" s="5">
        <f>ROUND((DN62-DP62),5)</f>
        <v>0</v>
      </c>
    </row>
    <row r="63" spans="1:122" x14ac:dyDescent="0.25">
      <c r="A63" s="1"/>
      <c r="B63" s="1"/>
      <c r="C63" s="1"/>
      <c r="D63" s="1" t="s">
        <v>64</v>
      </c>
      <c r="E63" s="1"/>
      <c r="F63" s="1"/>
      <c r="G63" s="5"/>
      <c r="H63" s="6"/>
      <c r="I63" s="5"/>
      <c r="J63" s="6"/>
      <c r="K63" s="5"/>
      <c r="L63" s="6"/>
      <c r="M63" s="5"/>
      <c r="N63" s="6"/>
      <c r="O63" s="5"/>
      <c r="P63" s="6"/>
      <c r="Q63" s="5"/>
      <c r="R63" s="6"/>
      <c r="S63" s="5"/>
      <c r="T63" s="6"/>
      <c r="U63" s="5"/>
      <c r="V63" s="6"/>
      <c r="W63" s="5"/>
      <c r="X63" s="6"/>
      <c r="Y63" s="5"/>
      <c r="Z63" s="6"/>
      <c r="AA63" s="5"/>
      <c r="AB63" s="6"/>
      <c r="AC63" s="5"/>
      <c r="AD63" s="6"/>
      <c r="AE63" s="5"/>
      <c r="AF63" s="6"/>
      <c r="AG63" s="5"/>
      <c r="AH63" s="6"/>
      <c r="AI63" s="5"/>
      <c r="AJ63" s="6"/>
      <c r="AK63" s="5"/>
      <c r="AL63" s="6"/>
      <c r="AM63" s="5"/>
      <c r="AN63" s="6"/>
      <c r="AO63" s="5"/>
      <c r="AP63" s="6"/>
      <c r="AQ63" s="5"/>
      <c r="AR63" s="6"/>
      <c r="AS63" s="5"/>
      <c r="AT63" s="6"/>
      <c r="AU63" s="5"/>
      <c r="AV63" s="6"/>
      <c r="AW63" s="5"/>
      <c r="AX63" s="6"/>
      <c r="AY63" s="5"/>
      <c r="AZ63" s="6"/>
      <c r="BA63" s="5"/>
      <c r="BB63" s="6"/>
      <c r="BC63" s="5"/>
      <c r="BD63" s="6"/>
      <c r="BE63" s="5"/>
      <c r="BF63" s="6"/>
      <c r="BG63" s="5"/>
      <c r="BH63" s="6"/>
      <c r="BK63" s="5"/>
      <c r="BL63" s="6"/>
      <c r="BM63" s="5"/>
      <c r="BN63" s="6"/>
      <c r="BO63" s="5"/>
      <c r="BP63" s="6"/>
      <c r="BQ63" s="5"/>
      <c r="BR63" s="6"/>
      <c r="BS63" s="5"/>
      <c r="BT63" s="6"/>
      <c r="BU63" s="5"/>
      <c r="BV63" s="6"/>
      <c r="BW63" s="5"/>
      <c r="BX63" s="6"/>
      <c r="BY63" s="5"/>
      <c r="BZ63" s="6"/>
      <c r="CA63" s="5"/>
      <c r="CB63" s="6"/>
      <c r="CC63" s="5"/>
      <c r="CD63" s="6"/>
      <c r="CE63" s="5"/>
      <c r="CF63" s="6"/>
      <c r="CG63" s="5"/>
      <c r="CH63" s="6"/>
      <c r="CI63" s="5"/>
      <c r="CJ63" s="6"/>
      <c r="CK63" s="5"/>
      <c r="CL63" s="6"/>
      <c r="CM63" s="5"/>
      <c r="CN63" s="6"/>
      <c r="CP63" s="5"/>
      <c r="CQ63" s="6"/>
      <c r="CR63" s="5"/>
      <c r="CS63" s="6"/>
      <c r="CT63" s="5"/>
      <c r="CU63" s="6"/>
      <c r="CV63" s="5"/>
      <c r="CW63" s="6"/>
      <c r="CX63" s="5"/>
      <c r="CY63" s="6"/>
      <c r="CZ63" s="5"/>
      <c r="DA63" s="6"/>
      <c r="DB63" s="5"/>
      <c r="DC63" s="6"/>
      <c r="DD63" s="5"/>
      <c r="DE63" s="6"/>
      <c r="DF63" s="5"/>
      <c r="DG63" s="6"/>
      <c r="DH63" s="5"/>
      <c r="DI63" s="6"/>
      <c r="DJ63" s="5"/>
      <c r="DK63" s="6"/>
      <c r="DL63" s="5"/>
      <c r="DM63" s="6"/>
      <c r="DN63" s="5"/>
      <c r="DO63" s="6"/>
      <c r="DP63" s="5"/>
      <c r="DQ63" s="6"/>
      <c r="DR63" s="5"/>
    </row>
    <row r="64" spans="1:122" x14ac:dyDescent="0.25">
      <c r="A64" s="1"/>
      <c r="B64" s="1"/>
      <c r="C64" s="1"/>
      <c r="D64" s="1"/>
      <c r="E64" s="1" t="s">
        <v>65</v>
      </c>
      <c r="F64" s="1"/>
      <c r="G64" s="5">
        <v>1347</v>
      </c>
      <c r="H64" s="6"/>
      <c r="I64" s="5">
        <v>128.80000000000001</v>
      </c>
      <c r="J64" s="6"/>
      <c r="K64" s="5">
        <v>0</v>
      </c>
      <c r="L64" s="6"/>
      <c r="M64" s="5">
        <v>134.80000000000001</v>
      </c>
      <c r="N64" s="6"/>
      <c r="O64" s="5">
        <v>0</v>
      </c>
      <c r="P64" s="6"/>
      <c r="Q64" s="5">
        <v>1036.4000000000001</v>
      </c>
      <c r="R64" s="6"/>
      <c r="S64" s="5">
        <v>0</v>
      </c>
      <c r="T64" s="6"/>
      <c r="U64" s="5">
        <v>0</v>
      </c>
      <c r="V64" s="6"/>
      <c r="W64" s="5">
        <v>0</v>
      </c>
      <c r="X64" s="6"/>
      <c r="Y64" s="5">
        <v>0</v>
      </c>
      <c r="Z64" s="6"/>
      <c r="AA64" s="5">
        <v>0</v>
      </c>
      <c r="AB64" s="6"/>
      <c r="AC64" s="5">
        <v>0</v>
      </c>
      <c r="AD64" s="6"/>
      <c r="AE64" s="5">
        <v>0</v>
      </c>
      <c r="AF64" s="6"/>
      <c r="AG64" s="5">
        <v>0</v>
      </c>
      <c r="AH64" s="6"/>
      <c r="AI64" s="5">
        <v>0</v>
      </c>
      <c r="AJ64" s="6"/>
      <c r="AK64" s="5">
        <v>0</v>
      </c>
      <c r="AL64" s="6"/>
      <c r="AM64" s="5">
        <v>0</v>
      </c>
      <c r="AN64" s="6"/>
      <c r="AO64" s="5">
        <v>0</v>
      </c>
      <c r="AP64" s="6"/>
      <c r="AQ64" s="5">
        <v>0</v>
      </c>
      <c r="AR64" s="6"/>
      <c r="AS64" s="5">
        <v>0</v>
      </c>
      <c r="AT64" s="6"/>
      <c r="AU64" s="5">
        <v>0</v>
      </c>
      <c r="AV64" s="6"/>
      <c r="AW64" s="5">
        <v>0</v>
      </c>
      <c r="AX64" s="6"/>
      <c r="AY64" s="5">
        <v>0</v>
      </c>
      <c r="AZ64" s="6"/>
      <c r="BA64" s="5">
        <v>0</v>
      </c>
      <c r="BB64" s="6"/>
      <c r="BC64" s="5">
        <f t="shared" ref="BC64:BC69" si="41">ROUND(G64+K64+O64+S64+W64+AA64+AE64+AI64+AM64+AQ64+AU64+AY64,5)</f>
        <v>1347</v>
      </c>
      <c r="BD64" s="6"/>
      <c r="BE64" s="5">
        <f t="shared" ref="BE64:BE69" si="42">ROUND(I64+M64+Q64+U64+Y64+AC64+AG64+AK64+AO64+AS64+AW64+BA64,5)</f>
        <v>1300</v>
      </c>
      <c r="BF64" s="6"/>
      <c r="BG64" s="5">
        <f t="shared" ref="BG64:BG69" si="43">ROUND((BC64-BE64),5)</f>
        <v>47</v>
      </c>
      <c r="BH64" s="6"/>
      <c r="BK64" s="5">
        <v>1347</v>
      </c>
      <c r="BL64" s="6"/>
      <c r="BM64" s="5"/>
      <c r="BN64" s="6"/>
      <c r="BO64" s="5"/>
      <c r="BP64" s="6"/>
      <c r="BQ64" s="5"/>
      <c r="BR64" s="6"/>
      <c r="BS64" s="5"/>
      <c r="BT64" s="6"/>
      <c r="BU64" s="5"/>
      <c r="BV64" s="6"/>
      <c r="BW64" s="5"/>
      <c r="BX64" s="6"/>
      <c r="BY64" s="5"/>
      <c r="BZ64" s="6"/>
      <c r="CA64" s="5"/>
      <c r="CB64" s="6"/>
      <c r="CC64" s="5"/>
      <c r="CD64" s="6"/>
      <c r="CE64" s="5"/>
      <c r="CF64" s="6"/>
      <c r="CG64" s="5"/>
      <c r="CH64" s="6"/>
      <c r="CI64" s="5">
        <f t="shared" ref="CI64:CI69" si="44">ROUND(BK64+BM64+BO64+BQ64+BS64+BU64+BW64+BY64+CA64+CC64+CE64+CG64,5)</f>
        <v>1347</v>
      </c>
      <c r="CJ64" s="6"/>
      <c r="CK64" s="5">
        <f t="shared" ref="CK64:CK69" si="45">BC64</f>
        <v>1347</v>
      </c>
      <c r="CL64" s="6"/>
      <c r="CM64" s="5">
        <f t="shared" ref="CM64:CM69" si="46">ROUND((CI64-CK64),5)</f>
        <v>0</v>
      </c>
      <c r="CN64" s="6"/>
      <c r="CP64" s="5">
        <v>1347</v>
      </c>
      <c r="CQ64" s="6"/>
      <c r="CR64" s="5">
        <v>0</v>
      </c>
      <c r="CS64" s="6"/>
      <c r="CT64" s="5">
        <v>0</v>
      </c>
      <c r="CU64" s="6"/>
      <c r="CV64" s="5">
        <v>0</v>
      </c>
      <c r="CW64" s="6"/>
      <c r="CX64" s="5">
        <v>0</v>
      </c>
      <c r="CY64" s="6"/>
      <c r="CZ64" s="5">
        <v>0</v>
      </c>
      <c r="DA64" s="6"/>
      <c r="DB64" s="5">
        <v>0</v>
      </c>
      <c r="DC64" s="6"/>
      <c r="DD64" s="5">
        <v>0</v>
      </c>
      <c r="DE64" s="6"/>
      <c r="DF64" s="5">
        <v>0</v>
      </c>
      <c r="DG64" s="6"/>
      <c r="DH64" s="5">
        <v>0</v>
      </c>
      <c r="DI64" s="6"/>
      <c r="DJ64" s="5">
        <v>0</v>
      </c>
      <c r="DK64" s="6"/>
      <c r="DL64" s="5">
        <v>0</v>
      </c>
      <c r="DM64" s="6"/>
      <c r="DN64" s="5">
        <f t="shared" ref="DN64:DN69" si="47">ROUND(CP64+CR64+CT64+CV64+CX64+CZ64+DB64+DD64+DF64+DH64+DJ64+DL64,5)</f>
        <v>1347</v>
      </c>
      <c r="DO64" s="6"/>
      <c r="DP64" s="5">
        <f t="shared" ref="DP64:DP69" si="48">CI64</f>
        <v>1347</v>
      </c>
      <c r="DQ64" s="6"/>
      <c r="DR64" s="5">
        <f t="shared" ref="DR64:DR69" si="49">ROUND((DN64-DP64),5)</f>
        <v>0</v>
      </c>
    </row>
    <row r="65" spans="1:122" x14ac:dyDescent="0.25">
      <c r="A65" s="1"/>
      <c r="B65" s="1"/>
      <c r="C65" s="1"/>
      <c r="D65" s="1"/>
      <c r="E65" s="1" t="s">
        <v>66</v>
      </c>
      <c r="F65" s="1"/>
      <c r="G65" s="5"/>
      <c r="H65" s="6"/>
      <c r="I65" s="5">
        <v>0</v>
      </c>
      <c r="J65" s="6"/>
      <c r="K65" s="5"/>
      <c r="L65" s="6"/>
      <c r="M65" s="5">
        <v>0</v>
      </c>
      <c r="N65" s="6"/>
      <c r="O65" s="5"/>
      <c r="P65" s="6"/>
      <c r="Q65" s="5">
        <v>0</v>
      </c>
      <c r="R65" s="6"/>
      <c r="S65" s="5"/>
      <c r="T65" s="6"/>
      <c r="U65" s="5">
        <v>0</v>
      </c>
      <c r="V65" s="6"/>
      <c r="W65" s="5"/>
      <c r="X65" s="6"/>
      <c r="Y65" s="5">
        <v>0</v>
      </c>
      <c r="Z65" s="6"/>
      <c r="AA65" s="5"/>
      <c r="AB65" s="6"/>
      <c r="AC65" s="5">
        <v>0</v>
      </c>
      <c r="AD65" s="6"/>
      <c r="AE65" s="5"/>
      <c r="AF65" s="6"/>
      <c r="AG65" s="5">
        <v>0</v>
      </c>
      <c r="AH65" s="6"/>
      <c r="AI65" s="5"/>
      <c r="AJ65" s="6"/>
      <c r="AK65" s="5">
        <v>0</v>
      </c>
      <c r="AL65" s="6"/>
      <c r="AM65" s="5">
        <v>2300</v>
      </c>
      <c r="AN65" s="6"/>
      <c r="AO65" s="5">
        <v>2204</v>
      </c>
      <c r="AP65" s="6"/>
      <c r="AQ65" s="5"/>
      <c r="AR65" s="6"/>
      <c r="AS65" s="5">
        <v>0</v>
      </c>
      <c r="AT65" s="6"/>
      <c r="AU65" s="5"/>
      <c r="AV65" s="6"/>
      <c r="AW65" s="5">
        <v>0</v>
      </c>
      <c r="AX65" s="6"/>
      <c r="AY65" s="5"/>
      <c r="AZ65" s="6"/>
      <c r="BA65" s="5">
        <v>0</v>
      </c>
      <c r="BB65" s="6"/>
      <c r="BC65" s="5">
        <f t="shared" si="41"/>
        <v>2300</v>
      </c>
      <c r="BD65" s="6"/>
      <c r="BE65" s="5">
        <f t="shared" si="42"/>
        <v>2204</v>
      </c>
      <c r="BF65" s="6"/>
      <c r="BG65" s="5">
        <f t="shared" si="43"/>
        <v>96</v>
      </c>
      <c r="BH65" s="6"/>
      <c r="BK65" s="5"/>
      <c r="BL65" s="6"/>
      <c r="BM65" s="5"/>
      <c r="BN65" s="6"/>
      <c r="BO65" s="5"/>
      <c r="BP65" s="6"/>
      <c r="BQ65" s="5"/>
      <c r="BR65" s="6"/>
      <c r="BS65" s="5"/>
      <c r="BT65" s="6"/>
      <c r="BU65" s="5"/>
      <c r="BV65" s="6"/>
      <c r="BW65" s="5"/>
      <c r="BX65" s="6"/>
      <c r="BY65" s="5"/>
      <c r="BZ65" s="6"/>
      <c r="CA65" s="5">
        <v>2300</v>
      </c>
      <c r="CB65" s="6"/>
      <c r="CC65" s="5"/>
      <c r="CD65" s="6"/>
      <c r="CE65" s="5"/>
      <c r="CF65" s="6"/>
      <c r="CG65" s="5"/>
      <c r="CH65" s="6"/>
      <c r="CI65" s="5">
        <f t="shared" si="44"/>
        <v>2300</v>
      </c>
      <c r="CJ65" s="6"/>
      <c r="CK65" s="5">
        <f t="shared" si="45"/>
        <v>2300</v>
      </c>
      <c r="CL65" s="6"/>
      <c r="CM65" s="5">
        <f t="shared" si="46"/>
        <v>0</v>
      </c>
      <c r="CN65" s="6"/>
      <c r="CP65" s="5"/>
      <c r="CQ65" s="6"/>
      <c r="CR65" s="5"/>
      <c r="CS65" s="6"/>
      <c r="CT65" s="5"/>
      <c r="CU65" s="6"/>
      <c r="CV65" s="5"/>
      <c r="CW65" s="6"/>
      <c r="CX65" s="5"/>
      <c r="CY65" s="6"/>
      <c r="CZ65" s="5"/>
      <c r="DA65" s="6"/>
      <c r="DB65" s="5"/>
      <c r="DC65" s="6"/>
      <c r="DD65" s="5"/>
      <c r="DE65" s="6"/>
      <c r="DF65" s="5">
        <v>2300</v>
      </c>
      <c r="DG65" s="6"/>
      <c r="DH65" s="5"/>
      <c r="DI65" s="6"/>
      <c r="DJ65" s="5"/>
      <c r="DK65" s="6"/>
      <c r="DL65" s="5"/>
      <c r="DM65" s="6"/>
      <c r="DN65" s="5">
        <f t="shared" si="47"/>
        <v>2300</v>
      </c>
      <c r="DO65" s="6"/>
      <c r="DP65" s="5">
        <f t="shared" si="48"/>
        <v>2300</v>
      </c>
      <c r="DQ65" s="6"/>
      <c r="DR65" s="5">
        <f t="shared" si="49"/>
        <v>0</v>
      </c>
    </row>
    <row r="66" spans="1:122" x14ac:dyDescent="0.25">
      <c r="A66" s="1"/>
      <c r="B66" s="1"/>
      <c r="C66" s="1"/>
      <c r="D66" s="1"/>
      <c r="E66" s="1" t="s">
        <v>67</v>
      </c>
      <c r="F66" s="1"/>
      <c r="G66" s="5">
        <v>1000</v>
      </c>
      <c r="H66" s="6"/>
      <c r="I66" s="5">
        <v>1422.6</v>
      </c>
      <c r="J66" s="6"/>
      <c r="K66" s="5">
        <v>500</v>
      </c>
      <c r="L66" s="6"/>
      <c r="M66" s="5">
        <v>889.6</v>
      </c>
      <c r="N66" s="6"/>
      <c r="O66" s="5">
        <v>900</v>
      </c>
      <c r="P66" s="6"/>
      <c r="Q66" s="5">
        <v>1251.55</v>
      </c>
      <c r="R66" s="6"/>
      <c r="S66" s="5">
        <v>500</v>
      </c>
      <c r="T66" s="6"/>
      <c r="U66" s="5">
        <v>889.6</v>
      </c>
      <c r="V66" s="6"/>
      <c r="W66" s="5">
        <v>500</v>
      </c>
      <c r="X66" s="6"/>
      <c r="Y66" s="5">
        <v>889.6</v>
      </c>
      <c r="Z66" s="6"/>
      <c r="AA66" s="5">
        <v>900</v>
      </c>
      <c r="AB66" s="6"/>
      <c r="AC66" s="5">
        <v>1308.55</v>
      </c>
      <c r="AD66" s="6"/>
      <c r="AE66" s="5">
        <v>500</v>
      </c>
      <c r="AF66" s="6"/>
      <c r="AG66" s="5">
        <v>903.6</v>
      </c>
      <c r="AH66" s="6"/>
      <c r="AI66" s="5">
        <v>500</v>
      </c>
      <c r="AJ66" s="6"/>
      <c r="AK66" s="5">
        <v>903.6</v>
      </c>
      <c r="AL66" s="6"/>
      <c r="AM66" s="5">
        <v>700</v>
      </c>
      <c r="AN66" s="6"/>
      <c r="AO66" s="5">
        <v>1122.05</v>
      </c>
      <c r="AP66" s="6"/>
      <c r="AQ66" s="5">
        <v>400</v>
      </c>
      <c r="AR66" s="6"/>
      <c r="AS66" s="5">
        <v>768.1</v>
      </c>
      <c r="AT66" s="6"/>
      <c r="AU66" s="5">
        <v>400</v>
      </c>
      <c r="AV66" s="6"/>
      <c r="AW66" s="5">
        <v>703.1</v>
      </c>
      <c r="AX66" s="6"/>
      <c r="AY66" s="5">
        <v>1300</v>
      </c>
      <c r="AZ66" s="6"/>
      <c r="BA66" s="5">
        <v>1689.25</v>
      </c>
      <c r="BB66" s="6"/>
      <c r="BC66" s="5">
        <f t="shared" si="41"/>
        <v>8100</v>
      </c>
      <c r="BD66" s="6"/>
      <c r="BE66" s="5">
        <f t="shared" si="42"/>
        <v>12741.2</v>
      </c>
      <c r="BF66" s="6"/>
      <c r="BG66" s="5">
        <f t="shared" si="43"/>
        <v>-4641.2</v>
      </c>
      <c r="BH66" s="6"/>
      <c r="BK66" s="5">
        <v>1000</v>
      </c>
      <c r="BL66" s="6"/>
      <c r="BM66" s="5">
        <v>500</v>
      </c>
      <c r="BN66" s="6"/>
      <c r="BO66" s="5">
        <v>900</v>
      </c>
      <c r="BP66" s="6"/>
      <c r="BQ66" s="5">
        <v>500</v>
      </c>
      <c r="BR66" s="6"/>
      <c r="BS66" s="5">
        <v>500</v>
      </c>
      <c r="BT66" s="6"/>
      <c r="BU66" s="5">
        <v>900</v>
      </c>
      <c r="BV66" s="6"/>
      <c r="BW66" s="5">
        <v>500</v>
      </c>
      <c r="BX66" s="6"/>
      <c r="BY66" s="5">
        <v>500</v>
      </c>
      <c r="BZ66" s="6"/>
      <c r="CA66" s="5">
        <v>700</v>
      </c>
      <c r="CB66" s="6"/>
      <c r="CC66" s="5">
        <v>400</v>
      </c>
      <c r="CD66" s="6"/>
      <c r="CE66" s="5">
        <v>400</v>
      </c>
      <c r="CF66" s="6"/>
      <c r="CG66" s="5">
        <v>1300</v>
      </c>
      <c r="CH66" s="6"/>
      <c r="CI66" s="5">
        <f t="shared" si="44"/>
        <v>8100</v>
      </c>
      <c r="CJ66" s="6"/>
      <c r="CK66" s="5">
        <f t="shared" si="45"/>
        <v>8100</v>
      </c>
      <c r="CL66" s="6"/>
      <c r="CM66" s="5">
        <f t="shared" si="46"/>
        <v>0</v>
      </c>
      <c r="CN66" s="6"/>
      <c r="CP66" s="5">
        <v>1000</v>
      </c>
      <c r="CQ66" s="6"/>
      <c r="CR66" s="5">
        <v>500</v>
      </c>
      <c r="CS66" s="6"/>
      <c r="CT66" s="5">
        <v>900</v>
      </c>
      <c r="CU66" s="6"/>
      <c r="CV66" s="5">
        <v>500</v>
      </c>
      <c r="CW66" s="6"/>
      <c r="CX66" s="5">
        <v>500</v>
      </c>
      <c r="CY66" s="6"/>
      <c r="CZ66" s="5">
        <v>900</v>
      </c>
      <c r="DA66" s="6"/>
      <c r="DB66" s="5">
        <v>500</v>
      </c>
      <c r="DC66" s="6"/>
      <c r="DD66" s="5">
        <v>500</v>
      </c>
      <c r="DE66" s="6"/>
      <c r="DF66" s="5">
        <v>700</v>
      </c>
      <c r="DG66" s="6"/>
      <c r="DH66" s="5">
        <v>400</v>
      </c>
      <c r="DI66" s="6"/>
      <c r="DJ66" s="5">
        <v>400</v>
      </c>
      <c r="DK66" s="6"/>
      <c r="DL66" s="5">
        <v>1300</v>
      </c>
      <c r="DM66" s="6"/>
      <c r="DN66" s="5">
        <f t="shared" si="47"/>
        <v>8100</v>
      </c>
      <c r="DO66" s="6"/>
      <c r="DP66" s="5">
        <f t="shared" si="48"/>
        <v>8100</v>
      </c>
      <c r="DQ66" s="6"/>
      <c r="DR66" s="5">
        <f t="shared" si="49"/>
        <v>0</v>
      </c>
    </row>
    <row r="67" spans="1:122" x14ac:dyDescent="0.25">
      <c r="A67" s="1"/>
      <c r="B67" s="1"/>
      <c r="C67" s="1"/>
      <c r="D67" s="1"/>
      <c r="E67" s="1" t="s">
        <v>68</v>
      </c>
      <c r="F67" s="1"/>
      <c r="G67" s="5">
        <v>225</v>
      </c>
      <c r="H67" s="6"/>
      <c r="I67" s="5">
        <v>220.5</v>
      </c>
      <c r="J67" s="6"/>
      <c r="K67" s="5">
        <v>225</v>
      </c>
      <c r="L67" s="6"/>
      <c r="M67" s="5">
        <v>220.5</v>
      </c>
      <c r="N67" s="6"/>
      <c r="O67" s="5">
        <v>225</v>
      </c>
      <c r="P67" s="6"/>
      <c r="Q67" s="5">
        <v>220.5</v>
      </c>
      <c r="R67" s="6"/>
      <c r="S67" s="5">
        <v>225</v>
      </c>
      <c r="T67" s="6"/>
      <c r="U67" s="5">
        <v>220.5</v>
      </c>
      <c r="V67" s="6"/>
      <c r="W67" s="5">
        <v>225</v>
      </c>
      <c r="X67" s="6"/>
      <c r="Y67" s="5">
        <v>220.5</v>
      </c>
      <c r="Z67" s="6"/>
      <c r="AA67" s="5">
        <v>225</v>
      </c>
      <c r="AB67" s="6"/>
      <c r="AC67" s="5">
        <v>220.5</v>
      </c>
      <c r="AD67" s="6"/>
      <c r="AE67" s="5">
        <v>225</v>
      </c>
      <c r="AF67" s="6"/>
      <c r="AG67" s="5">
        <v>220.5</v>
      </c>
      <c r="AH67" s="6"/>
      <c r="AI67" s="5">
        <v>225</v>
      </c>
      <c r="AJ67" s="6"/>
      <c r="AK67" s="5">
        <v>220.5</v>
      </c>
      <c r="AL67" s="6"/>
      <c r="AM67" s="5">
        <v>225</v>
      </c>
      <c r="AN67" s="6"/>
      <c r="AO67" s="5">
        <v>220.5</v>
      </c>
      <c r="AP67" s="6"/>
      <c r="AQ67" s="5">
        <v>225</v>
      </c>
      <c r="AR67" s="6"/>
      <c r="AS67" s="5">
        <v>220.5</v>
      </c>
      <c r="AT67" s="6"/>
      <c r="AU67" s="5">
        <v>225</v>
      </c>
      <c r="AV67" s="6"/>
      <c r="AW67" s="5">
        <v>220.5</v>
      </c>
      <c r="AX67" s="6"/>
      <c r="AY67" s="5">
        <v>225</v>
      </c>
      <c r="AZ67" s="6"/>
      <c r="BA67" s="5">
        <v>220.5</v>
      </c>
      <c r="BB67" s="6"/>
      <c r="BC67" s="5">
        <f t="shared" si="41"/>
        <v>2700</v>
      </c>
      <c r="BD67" s="6"/>
      <c r="BE67" s="5">
        <f t="shared" si="42"/>
        <v>2646</v>
      </c>
      <c r="BF67" s="6"/>
      <c r="BG67" s="5">
        <f t="shared" si="43"/>
        <v>54</v>
      </c>
      <c r="BH67" s="6"/>
      <c r="BK67" s="5">
        <v>225</v>
      </c>
      <c r="BL67" s="6"/>
      <c r="BM67" s="5">
        <v>225</v>
      </c>
      <c r="BN67" s="6"/>
      <c r="BO67" s="5">
        <v>225</v>
      </c>
      <c r="BP67" s="6"/>
      <c r="BQ67" s="5">
        <v>225</v>
      </c>
      <c r="BR67" s="6"/>
      <c r="BS67" s="5">
        <v>225</v>
      </c>
      <c r="BT67" s="6"/>
      <c r="BU67" s="5">
        <v>225</v>
      </c>
      <c r="BV67" s="6"/>
      <c r="BW67" s="5">
        <v>225</v>
      </c>
      <c r="BX67" s="6"/>
      <c r="BY67" s="5">
        <v>225</v>
      </c>
      <c r="BZ67" s="6"/>
      <c r="CA67" s="5">
        <v>225</v>
      </c>
      <c r="CB67" s="6"/>
      <c r="CC67" s="5">
        <v>225</v>
      </c>
      <c r="CD67" s="6"/>
      <c r="CE67" s="5">
        <v>225</v>
      </c>
      <c r="CF67" s="6"/>
      <c r="CG67" s="5">
        <v>225</v>
      </c>
      <c r="CH67" s="6"/>
      <c r="CI67" s="5">
        <f t="shared" si="44"/>
        <v>2700</v>
      </c>
      <c r="CJ67" s="6"/>
      <c r="CK67" s="5">
        <f t="shared" si="45"/>
        <v>2700</v>
      </c>
      <c r="CL67" s="6"/>
      <c r="CM67" s="5">
        <f t="shared" si="46"/>
        <v>0</v>
      </c>
      <c r="CN67" s="6"/>
      <c r="CP67" s="5">
        <v>250</v>
      </c>
      <c r="CQ67" s="6"/>
      <c r="CR67" s="5">
        <v>250</v>
      </c>
      <c r="CS67" s="6"/>
      <c r="CT67" s="5">
        <v>250</v>
      </c>
      <c r="CU67" s="6"/>
      <c r="CV67" s="5">
        <v>250</v>
      </c>
      <c r="CW67" s="6"/>
      <c r="CX67" s="5">
        <v>250</v>
      </c>
      <c r="CY67" s="6"/>
      <c r="CZ67" s="5">
        <v>250</v>
      </c>
      <c r="DA67" s="6"/>
      <c r="DB67" s="5">
        <v>250</v>
      </c>
      <c r="DC67" s="6"/>
      <c r="DD67" s="5">
        <v>250</v>
      </c>
      <c r="DE67" s="6"/>
      <c r="DF67" s="5">
        <v>250</v>
      </c>
      <c r="DG67" s="6"/>
      <c r="DH67" s="5">
        <v>250</v>
      </c>
      <c r="DI67" s="6"/>
      <c r="DJ67" s="5">
        <v>250</v>
      </c>
      <c r="DK67" s="6"/>
      <c r="DL67" s="5">
        <v>250</v>
      </c>
      <c r="DM67" s="6"/>
      <c r="DN67" s="5">
        <f t="shared" si="47"/>
        <v>3000</v>
      </c>
      <c r="DO67" s="6"/>
      <c r="DP67" s="5">
        <f t="shared" si="48"/>
        <v>2700</v>
      </c>
      <c r="DQ67" s="6"/>
      <c r="DR67" s="5">
        <f t="shared" si="49"/>
        <v>300</v>
      </c>
    </row>
    <row r="68" spans="1:122" ht="15.75" thickBot="1" x14ac:dyDescent="0.3">
      <c r="A68" s="1"/>
      <c r="B68" s="1"/>
      <c r="C68" s="1"/>
      <c r="D68" s="1"/>
      <c r="E68" s="1" t="s">
        <v>69</v>
      </c>
      <c r="F68" s="1"/>
      <c r="G68" s="7">
        <v>534</v>
      </c>
      <c r="H68" s="6"/>
      <c r="I68" s="7">
        <v>55.9</v>
      </c>
      <c r="J68" s="6"/>
      <c r="K68" s="7">
        <v>0</v>
      </c>
      <c r="L68" s="6"/>
      <c r="M68" s="7">
        <v>55.9</v>
      </c>
      <c r="N68" s="6"/>
      <c r="O68" s="7">
        <v>0</v>
      </c>
      <c r="P68" s="6"/>
      <c r="Q68" s="7">
        <v>447.2</v>
      </c>
      <c r="R68" s="6"/>
      <c r="S68" s="7">
        <v>0</v>
      </c>
      <c r="T68" s="6"/>
      <c r="U68" s="7">
        <v>0</v>
      </c>
      <c r="V68" s="6"/>
      <c r="W68" s="7">
        <v>0</v>
      </c>
      <c r="X68" s="6"/>
      <c r="Y68" s="7">
        <v>0</v>
      </c>
      <c r="Z68" s="6"/>
      <c r="AA68" s="7">
        <v>0</v>
      </c>
      <c r="AB68" s="6"/>
      <c r="AC68" s="7">
        <v>0</v>
      </c>
      <c r="AD68" s="6"/>
      <c r="AE68" s="7">
        <v>0</v>
      </c>
      <c r="AF68" s="6"/>
      <c r="AG68" s="7">
        <v>0</v>
      </c>
      <c r="AH68" s="6"/>
      <c r="AI68" s="7">
        <v>0</v>
      </c>
      <c r="AJ68" s="6"/>
      <c r="AK68" s="7">
        <v>0</v>
      </c>
      <c r="AL68" s="6"/>
      <c r="AM68" s="7">
        <v>0</v>
      </c>
      <c r="AN68" s="6"/>
      <c r="AO68" s="7">
        <v>0</v>
      </c>
      <c r="AP68" s="6"/>
      <c r="AQ68" s="7">
        <v>0</v>
      </c>
      <c r="AR68" s="6"/>
      <c r="AS68" s="7">
        <v>0</v>
      </c>
      <c r="AT68" s="6"/>
      <c r="AU68" s="7">
        <v>0</v>
      </c>
      <c r="AV68" s="6"/>
      <c r="AW68" s="7">
        <v>0</v>
      </c>
      <c r="AX68" s="6"/>
      <c r="AY68" s="7">
        <v>0</v>
      </c>
      <c r="AZ68" s="6"/>
      <c r="BA68" s="7">
        <v>0</v>
      </c>
      <c r="BB68" s="6"/>
      <c r="BC68" s="7">
        <f t="shared" si="41"/>
        <v>534</v>
      </c>
      <c r="BD68" s="6"/>
      <c r="BE68" s="7">
        <f t="shared" si="42"/>
        <v>559</v>
      </c>
      <c r="BF68" s="6"/>
      <c r="BG68" s="7">
        <f t="shared" si="43"/>
        <v>-25</v>
      </c>
      <c r="BH68" s="6"/>
      <c r="BK68" s="7">
        <v>534</v>
      </c>
      <c r="BL68" s="6"/>
      <c r="BM68" s="7"/>
      <c r="BN68" s="6"/>
      <c r="BO68" s="7"/>
      <c r="BP68" s="6"/>
      <c r="BQ68" s="7"/>
      <c r="BR68" s="6"/>
      <c r="BS68" s="7"/>
      <c r="BT68" s="6"/>
      <c r="BU68" s="7"/>
      <c r="BV68" s="6"/>
      <c r="BW68" s="7"/>
      <c r="BX68" s="6"/>
      <c r="BY68" s="7"/>
      <c r="BZ68" s="6"/>
      <c r="CA68" s="7"/>
      <c r="CB68" s="6"/>
      <c r="CC68" s="7"/>
      <c r="CD68" s="6"/>
      <c r="CE68" s="7"/>
      <c r="CF68" s="6"/>
      <c r="CG68" s="7"/>
      <c r="CH68" s="6"/>
      <c r="CI68" s="7">
        <f t="shared" si="44"/>
        <v>534</v>
      </c>
      <c r="CJ68" s="6"/>
      <c r="CK68" s="7">
        <f t="shared" si="45"/>
        <v>534</v>
      </c>
      <c r="CL68" s="6"/>
      <c r="CM68" s="7">
        <f t="shared" si="46"/>
        <v>0</v>
      </c>
      <c r="CN68" s="6"/>
      <c r="CP68" s="7">
        <v>534</v>
      </c>
      <c r="CQ68" s="6"/>
      <c r="CR68" s="7">
        <v>0</v>
      </c>
      <c r="CS68" s="6"/>
      <c r="CT68" s="7">
        <v>0</v>
      </c>
      <c r="CU68" s="6"/>
      <c r="CV68" s="7">
        <v>0</v>
      </c>
      <c r="CW68" s="6"/>
      <c r="CX68" s="7">
        <v>0</v>
      </c>
      <c r="CY68" s="6"/>
      <c r="CZ68" s="7">
        <v>0</v>
      </c>
      <c r="DA68" s="6"/>
      <c r="DB68" s="7">
        <v>0</v>
      </c>
      <c r="DC68" s="6"/>
      <c r="DD68" s="7">
        <v>0</v>
      </c>
      <c r="DE68" s="6"/>
      <c r="DF68" s="7">
        <v>0</v>
      </c>
      <c r="DG68" s="6"/>
      <c r="DH68" s="7">
        <v>0</v>
      </c>
      <c r="DI68" s="6"/>
      <c r="DJ68" s="7">
        <v>0</v>
      </c>
      <c r="DK68" s="6"/>
      <c r="DL68" s="7">
        <v>0</v>
      </c>
      <c r="DM68" s="6"/>
      <c r="DN68" s="7">
        <f t="shared" si="47"/>
        <v>534</v>
      </c>
      <c r="DO68" s="6"/>
      <c r="DP68" s="7">
        <f t="shared" si="48"/>
        <v>534</v>
      </c>
      <c r="DQ68" s="6"/>
      <c r="DR68" s="7">
        <f t="shared" si="49"/>
        <v>0</v>
      </c>
    </row>
    <row r="69" spans="1:122" x14ac:dyDescent="0.25">
      <c r="A69" s="1"/>
      <c r="B69" s="1"/>
      <c r="C69" s="1"/>
      <c r="D69" s="1" t="s">
        <v>70</v>
      </c>
      <c r="E69" s="1"/>
      <c r="F69" s="1"/>
      <c r="G69" s="5">
        <f>ROUND(SUM(G63:G68),5)</f>
        <v>3106</v>
      </c>
      <c r="H69" s="6"/>
      <c r="I69" s="5">
        <f>ROUND(SUM(I63:I68),5)</f>
        <v>1827.8</v>
      </c>
      <c r="J69" s="6"/>
      <c r="K69" s="5">
        <f>ROUND(SUM(K63:K68),5)</f>
        <v>725</v>
      </c>
      <c r="L69" s="6"/>
      <c r="M69" s="5">
        <f>ROUND(SUM(M63:M68),5)</f>
        <v>1300.8</v>
      </c>
      <c r="N69" s="6"/>
      <c r="O69" s="5">
        <f>ROUND(SUM(O63:O68),5)</f>
        <v>1125</v>
      </c>
      <c r="P69" s="6"/>
      <c r="Q69" s="5">
        <f>ROUND(SUM(Q63:Q68),5)</f>
        <v>2955.65</v>
      </c>
      <c r="R69" s="6"/>
      <c r="S69" s="5">
        <f>ROUND(SUM(S63:S68),5)</f>
        <v>725</v>
      </c>
      <c r="T69" s="6"/>
      <c r="U69" s="5">
        <f>ROUND(SUM(U63:U68),5)</f>
        <v>1110.0999999999999</v>
      </c>
      <c r="V69" s="6"/>
      <c r="W69" s="5">
        <f>ROUND(SUM(W63:W68),5)</f>
        <v>725</v>
      </c>
      <c r="X69" s="6"/>
      <c r="Y69" s="5">
        <f>ROUND(SUM(Y63:Y68),5)</f>
        <v>1110.0999999999999</v>
      </c>
      <c r="Z69" s="6"/>
      <c r="AA69" s="5">
        <f>ROUND(SUM(AA63:AA68),5)</f>
        <v>1125</v>
      </c>
      <c r="AB69" s="6"/>
      <c r="AC69" s="5">
        <f>ROUND(SUM(AC63:AC68),5)</f>
        <v>1529.05</v>
      </c>
      <c r="AD69" s="6"/>
      <c r="AE69" s="5">
        <f>ROUND(SUM(AE63:AE68),5)</f>
        <v>725</v>
      </c>
      <c r="AF69" s="6"/>
      <c r="AG69" s="5">
        <f>ROUND(SUM(AG63:AG68),5)</f>
        <v>1124.0999999999999</v>
      </c>
      <c r="AH69" s="6"/>
      <c r="AI69" s="5">
        <f>ROUND(SUM(AI63:AI68),5)</f>
        <v>725</v>
      </c>
      <c r="AJ69" s="6"/>
      <c r="AK69" s="5">
        <f>ROUND(SUM(AK63:AK68),5)</f>
        <v>1124.0999999999999</v>
      </c>
      <c r="AL69" s="6"/>
      <c r="AM69" s="5">
        <f>ROUND(SUM(AM63:AM68),5)</f>
        <v>3225</v>
      </c>
      <c r="AN69" s="6"/>
      <c r="AO69" s="5">
        <f>ROUND(SUM(AO63:AO68),5)</f>
        <v>3546.55</v>
      </c>
      <c r="AP69" s="6"/>
      <c r="AQ69" s="5">
        <f>ROUND(SUM(AQ63:AQ68),5)</f>
        <v>625</v>
      </c>
      <c r="AR69" s="6"/>
      <c r="AS69" s="5">
        <f>ROUND(SUM(AS63:AS68),5)</f>
        <v>988.6</v>
      </c>
      <c r="AT69" s="6"/>
      <c r="AU69" s="5">
        <f>ROUND(SUM(AU63:AU68),5)</f>
        <v>625</v>
      </c>
      <c r="AV69" s="6"/>
      <c r="AW69" s="5">
        <f>ROUND(SUM(AW63:AW68),5)</f>
        <v>923.6</v>
      </c>
      <c r="AX69" s="6"/>
      <c r="AY69" s="5">
        <f>ROUND(SUM(AY63:AY68),5)</f>
        <v>1525</v>
      </c>
      <c r="AZ69" s="6"/>
      <c r="BA69" s="5">
        <f>ROUND(SUM(BA63:BA68),5)</f>
        <v>1909.75</v>
      </c>
      <c r="BB69" s="6"/>
      <c r="BC69" s="5">
        <f t="shared" si="41"/>
        <v>14981</v>
      </c>
      <c r="BD69" s="6"/>
      <c r="BE69" s="5">
        <f t="shared" si="42"/>
        <v>19450.2</v>
      </c>
      <c r="BF69" s="6"/>
      <c r="BG69" s="5">
        <f t="shared" si="43"/>
        <v>-4469.2</v>
      </c>
      <c r="BH69" s="6"/>
      <c r="BK69" s="5">
        <f>ROUND(SUM(BK63:BK68),5)</f>
        <v>3106</v>
      </c>
      <c r="BL69" s="6"/>
      <c r="BM69" s="5">
        <f>ROUND(SUM(BM63:BM68),5)</f>
        <v>725</v>
      </c>
      <c r="BN69" s="6"/>
      <c r="BO69" s="5">
        <f>ROUND(SUM(BO63:BO68),5)</f>
        <v>1125</v>
      </c>
      <c r="BP69" s="6"/>
      <c r="BQ69" s="5">
        <f>ROUND(SUM(BQ63:BQ68),5)</f>
        <v>725</v>
      </c>
      <c r="BR69" s="6"/>
      <c r="BS69" s="5">
        <f>ROUND(SUM(BS63:BS68),5)</f>
        <v>725</v>
      </c>
      <c r="BT69" s="6"/>
      <c r="BU69" s="5">
        <f>ROUND(SUM(BU63:BU68),5)</f>
        <v>1125</v>
      </c>
      <c r="BV69" s="6"/>
      <c r="BW69" s="5">
        <f>ROUND(SUM(BW63:BW68),5)</f>
        <v>725</v>
      </c>
      <c r="BX69" s="6"/>
      <c r="BY69" s="5">
        <f>ROUND(SUM(BY63:BY68),5)</f>
        <v>725</v>
      </c>
      <c r="BZ69" s="6"/>
      <c r="CA69" s="5">
        <f>ROUND(SUM(CA63:CA68),5)</f>
        <v>3225</v>
      </c>
      <c r="CB69" s="6"/>
      <c r="CC69" s="5">
        <f>ROUND(SUM(CC63:CC68),5)</f>
        <v>625</v>
      </c>
      <c r="CD69" s="6"/>
      <c r="CE69" s="5">
        <f>ROUND(SUM(CE63:CE68),5)</f>
        <v>625</v>
      </c>
      <c r="CF69" s="6"/>
      <c r="CG69" s="5">
        <f>ROUND(SUM(CG63:CG68),5)</f>
        <v>1525</v>
      </c>
      <c r="CH69" s="6"/>
      <c r="CI69" s="5">
        <f t="shared" si="44"/>
        <v>14981</v>
      </c>
      <c r="CJ69" s="6"/>
      <c r="CK69" s="5">
        <f t="shared" si="45"/>
        <v>14981</v>
      </c>
      <c r="CL69" s="6"/>
      <c r="CM69" s="5">
        <f t="shared" si="46"/>
        <v>0</v>
      </c>
      <c r="CN69" s="6"/>
      <c r="CP69" s="5">
        <f>ROUND(SUM(CP63:CP68),5)</f>
        <v>3131</v>
      </c>
      <c r="CQ69" s="6"/>
      <c r="CR69" s="5">
        <f>ROUND(SUM(CR63:CR68),5)</f>
        <v>750</v>
      </c>
      <c r="CS69" s="6"/>
      <c r="CT69" s="5">
        <f>ROUND(SUM(CT63:CT68),5)</f>
        <v>1150</v>
      </c>
      <c r="CU69" s="6"/>
      <c r="CV69" s="5">
        <f>ROUND(SUM(CV63:CV68),5)</f>
        <v>750</v>
      </c>
      <c r="CW69" s="6"/>
      <c r="CX69" s="5">
        <f>ROUND(SUM(CX63:CX68),5)</f>
        <v>750</v>
      </c>
      <c r="CY69" s="6"/>
      <c r="CZ69" s="5">
        <f>ROUND(SUM(CZ63:CZ68),5)</f>
        <v>1150</v>
      </c>
      <c r="DA69" s="6"/>
      <c r="DB69" s="5">
        <f>ROUND(SUM(DB63:DB68),5)</f>
        <v>750</v>
      </c>
      <c r="DC69" s="6"/>
      <c r="DD69" s="5">
        <f>ROUND(SUM(DD63:DD68),5)</f>
        <v>750</v>
      </c>
      <c r="DE69" s="6"/>
      <c r="DF69" s="5">
        <f>ROUND(SUM(DF63:DF68),5)</f>
        <v>3250</v>
      </c>
      <c r="DG69" s="6"/>
      <c r="DH69" s="5">
        <f>ROUND(SUM(DH63:DH68),5)</f>
        <v>650</v>
      </c>
      <c r="DI69" s="6"/>
      <c r="DJ69" s="5">
        <f>ROUND(SUM(DJ63:DJ68),5)</f>
        <v>650</v>
      </c>
      <c r="DK69" s="6"/>
      <c r="DL69" s="5">
        <f>ROUND(SUM(DL63:DL68),5)</f>
        <v>1550</v>
      </c>
      <c r="DM69" s="6"/>
      <c r="DN69" s="5">
        <f t="shared" si="47"/>
        <v>15281</v>
      </c>
      <c r="DO69" s="6"/>
      <c r="DP69" s="5">
        <f t="shared" si="48"/>
        <v>14981</v>
      </c>
      <c r="DQ69" s="6"/>
      <c r="DR69" s="5">
        <f t="shared" si="49"/>
        <v>300</v>
      </c>
    </row>
    <row r="70" spans="1:122" x14ac:dyDescent="0.25">
      <c r="A70" s="1"/>
      <c r="B70" s="1"/>
      <c r="C70" s="1"/>
      <c r="D70" s="1" t="s">
        <v>71</v>
      </c>
      <c r="E70" s="1"/>
      <c r="F70" s="1"/>
      <c r="G70" s="5"/>
      <c r="H70" s="6"/>
      <c r="I70" s="5"/>
      <c r="J70" s="6"/>
      <c r="K70" s="5"/>
      <c r="L70" s="6"/>
      <c r="M70" s="5"/>
      <c r="N70" s="6"/>
      <c r="O70" s="5"/>
      <c r="P70" s="6"/>
      <c r="Q70" s="5"/>
      <c r="R70" s="6"/>
      <c r="S70" s="5"/>
      <c r="T70" s="6"/>
      <c r="U70" s="5"/>
      <c r="V70" s="6"/>
      <c r="W70" s="5"/>
      <c r="X70" s="6"/>
      <c r="Y70" s="5"/>
      <c r="Z70" s="6"/>
      <c r="AA70" s="5"/>
      <c r="AB70" s="6"/>
      <c r="AC70" s="5"/>
      <c r="AD70" s="6"/>
      <c r="AE70" s="5"/>
      <c r="AF70" s="6"/>
      <c r="AG70" s="5"/>
      <c r="AH70" s="6"/>
      <c r="AI70" s="5"/>
      <c r="AJ70" s="6"/>
      <c r="AK70" s="5"/>
      <c r="AL70" s="6"/>
      <c r="AM70" s="5"/>
      <c r="AN70" s="6"/>
      <c r="AO70" s="5"/>
      <c r="AP70" s="6"/>
      <c r="AQ70" s="5"/>
      <c r="AR70" s="6"/>
      <c r="AS70" s="5"/>
      <c r="AT70" s="6"/>
      <c r="AU70" s="5"/>
      <c r="AV70" s="6"/>
      <c r="AW70" s="5"/>
      <c r="AX70" s="6"/>
      <c r="AY70" s="5"/>
      <c r="AZ70" s="6"/>
      <c r="BA70" s="5"/>
      <c r="BB70" s="6"/>
      <c r="BC70" s="5"/>
      <c r="BD70" s="6"/>
      <c r="BE70" s="5"/>
      <c r="BF70" s="6"/>
      <c r="BG70" s="5"/>
      <c r="BH70" s="6"/>
      <c r="BK70" s="5"/>
      <c r="BL70" s="6"/>
      <c r="BM70" s="5"/>
      <c r="BN70" s="6"/>
      <c r="BO70" s="5"/>
      <c r="BP70" s="6"/>
      <c r="BQ70" s="5"/>
      <c r="BR70" s="6"/>
      <c r="BS70" s="5"/>
      <c r="BT70" s="6"/>
      <c r="BU70" s="5"/>
      <c r="BV70" s="6"/>
      <c r="BW70" s="5"/>
      <c r="BX70" s="6"/>
      <c r="BY70" s="5"/>
      <c r="BZ70" s="6"/>
      <c r="CA70" s="5"/>
      <c r="CB70" s="6"/>
      <c r="CC70" s="5"/>
      <c r="CD70" s="6"/>
      <c r="CE70" s="5"/>
      <c r="CF70" s="6"/>
      <c r="CG70" s="5"/>
      <c r="CH70" s="6"/>
      <c r="CI70" s="5"/>
      <c r="CJ70" s="6"/>
      <c r="CK70" s="5"/>
      <c r="CL70" s="6"/>
      <c r="CM70" s="5"/>
      <c r="CN70" s="6"/>
      <c r="CP70" s="5"/>
      <c r="CQ70" s="6"/>
      <c r="CR70" s="5"/>
      <c r="CS70" s="6"/>
      <c r="CT70" s="5"/>
      <c r="CU70" s="6"/>
      <c r="CV70" s="5"/>
      <c r="CW70" s="6"/>
      <c r="CX70" s="5"/>
      <c r="CY70" s="6"/>
      <c r="CZ70" s="5"/>
      <c r="DA70" s="6"/>
      <c r="DB70" s="5"/>
      <c r="DC70" s="6"/>
      <c r="DD70" s="5"/>
      <c r="DE70" s="6"/>
      <c r="DF70" s="5"/>
      <c r="DG70" s="6"/>
      <c r="DH70" s="5"/>
      <c r="DI70" s="6"/>
      <c r="DJ70" s="5"/>
      <c r="DK70" s="6"/>
      <c r="DL70" s="5"/>
      <c r="DM70" s="6"/>
      <c r="DN70" s="5"/>
      <c r="DO70" s="6"/>
      <c r="DP70" s="5"/>
      <c r="DQ70" s="6"/>
      <c r="DR70" s="5"/>
    </row>
    <row r="71" spans="1:122" x14ac:dyDescent="0.25">
      <c r="A71" s="1"/>
      <c r="B71" s="1"/>
      <c r="C71" s="1"/>
      <c r="D71" s="1"/>
      <c r="E71" s="1" t="s">
        <v>72</v>
      </c>
      <c r="F71" s="1"/>
      <c r="G71" s="5"/>
      <c r="H71" s="6"/>
      <c r="I71" s="5">
        <v>0</v>
      </c>
      <c r="J71" s="6"/>
      <c r="K71" s="5"/>
      <c r="L71" s="6"/>
      <c r="M71" s="5">
        <v>0</v>
      </c>
      <c r="N71" s="6"/>
      <c r="O71" s="5"/>
      <c r="P71" s="6"/>
      <c r="Q71" s="5">
        <v>0</v>
      </c>
      <c r="R71" s="6"/>
      <c r="S71" s="5"/>
      <c r="T71" s="6"/>
      <c r="U71" s="5">
        <v>0</v>
      </c>
      <c r="V71" s="6"/>
      <c r="W71" s="5">
        <v>1500</v>
      </c>
      <c r="X71" s="6"/>
      <c r="Y71" s="5">
        <v>1004.65</v>
      </c>
      <c r="Z71" s="6"/>
      <c r="AA71" s="5"/>
      <c r="AB71" s="6"/>
      <c r="AC71" s="5">
        <v>0</v>
      </c>
      <c r="AD71" s="6"/>
      <c r="AE71" s="5"/>
      <c r="AF71" s="6"/>
      <c r="AG71" s="5">
        <v>0</v>
      </c>
      <c r="AH71" s="6"/>
      <c r="AI71" s="5"/>
      <c r="AJ71" s="6"/>
      <c r="AK71" s="5">
        <v>0</v>
      </c>
      <c r="AL71" s="6"/>
      <c r="AM71" s="5"/>
      <c r="AN71" s="6"/>
      <c r="AO71" s="5">
        <v>0</v>
      </c>
      <c r="AP71" s="6"/>
      <c r="AQ71" s="5">
        <v>11000</v>
      </c>
      <c r="AR71" s="6"/>
      <c r="AS71" s="5">
        <v>10137.32</v>
      </c>
      <c r="AT71" s="6"/>
      <c r="AU71" s="5">
        <v>40000</v>
      </c>
      <c r="AV71" s="6"/>
      <c r="AW71" s="5">
        <v>3122.12</v>
      </c>
      <c r="AX71" s="6"/>
      <c r="AY71" s="5">
        <v>5000</v>
      </c>
      <c r="AZ71" s="6"/>
      <c r="BA71" s="5">
        <v>61901.47</v>
      </c>
      <c r="BB71" s="6"/>
      <c r="BC71" s="5">
        <f>ROUND(G71+K71+O71+S71+W71+AA71+AE71+AI71+AM71+AQ71+AU71+AY71,5)</f>
        <v>57500</v>
      </c>
      <c r="BD71" s="6"/>
      <c r="BE71" s="5">
        <f>ROUND(I71+M71+Q71+U71+Y71+AC71+AG71+AK71+AO71+AS71+AW71+BA71,5)</f>
        <v>76165.56</v>
      </c>
      <c r="BF71" s="6"/>
      <c r="BG71" s="5">
        <f>ROUND((BC71-BE71),5)</f>
        <v>-18665.560000000001</v>
      </c>
      <c r="BH71" s="6"/>
      <c r="BK71" s="5"/>
      <c r="BL71" s="6"/>
      <c r="BM71" s="5"/>
      <c r="BN71" s="6"/>
      <c r="BO71" s="5"/>
      <c r="BP71" s="6"/>
      <c r="BQ71" s="5"/>
      <c r="BR71" s="6"/>
      <c r="BS71" s="5">
        <v>1500</v>
      </c>
      <c r="BT71" s="6"/>
      <c r="BU71" s="5"/>
      <c r="BV71" s="6"/>
      <c r="BW71" s="5"/>
      <c r="BX71" s="6"/>
      <c r="BY71" s="5"/>
      <c r="BZ71" s="6"/>
      <c r="CA71" s="5"/>
      <c r="CB71" s="6"/>
      <c r="CC71" s="5">
        <v>11000</v>
      </c>
      <c r="CD71" s="6"/>
      <c r="CE71" s="5">
        <v>40000</v>
      </c>
      <c r="CF71" s="6"/>
      <c r="CG71" s="5">
        <v>5000</v>
      </c>
      <c r="CH71" s="6"/>
      <c r="CI71" s="5">
        <f>ROUND(BK71+BM71+BO71+BQ71+BS71+BU71+BW71+BY71+CA71+CC71+CE71+CG71,5)</f>
        <v>57500</v>
      </c>
      <c r="CJ71" s="6"/>
      <c r="CK71" s="5">
        <f>BC71</f>
        <v>57500</v>
      </c>
      <c r="CL71" s="6"/>
      <c r="CM71" s="5">
        <f>ROUND((CI71-CK71),5)</f>
        <v>0</v>
      </c>
      <c r="CN71" s="6"/>
      <c r="CP71" s="5"/>
      <c r="CQ71" s="6"/>
      <c r="CR71" s="5"/>
      <c r="CS71" s="6"/>
      <c r="CT71" s="5"/>
      <c r="CU71" s="6"/>
      <c r="CV71" s="5"/>
      <c r="CW71" s="6"/>
      <c r="CX71" s="5">
        <v>1500</v>
      </c>
      <c r="CY71" s="6"/>
      <c r="CZ71" s="5"/>
      <c r="DA71" s="6"/>
      <c r="DB71" s="5"/>
      <c r="DC71" s="6"/>
      <c r="DD71" s="5"/>
      <c r="DE71" s="6"/>
      <c r="DF71" s="5"/>
      <c r="DG71" s="6"/>
      <c r="DH71" s="5">
        <v>11000</v>
      </c>
      <c r="DI71" s="6"/>
      <c r="DJ71" s="5">
        <v>40000</v>
      </c>
      <c r="DK71" s="6"/>
      <c r="DL71" s="5">
        <v>5000</v>
      </c>
      <c r="DM71" s="6"/>
      <c r="DN71" s="5">
        <f>ROUND(CP71+CR71+CT71+CV71+CX71+CZ71+DB71+DD71+DF71+DH71+DJ71+DL71,5)</f>
        <v>57500</v>
      </c>
      <c r="DO71" s="6"/>
      <c r="DP71" s="5">
        <f>CI71</f>
        <v>57500</v>
      </c>
      <c r="DQ71" s="6"/>
      <c r="DR71" s="5">
        <f>ROUND((DN71-DP71),5)</f>
        <v>0</v>
      </c>
    </row>
    <row r="72" spans="1:122" x14ac:dyDescent="0.25">
      <c r="A72" s="1"/>
      <c r="B72" s="1"/>
      <c r="C72" s="1"/>
      <c r="D72" s="1"/>
      <c r="E72" s="1" t="s">
        <v>73</v>
      </c>
      <c r="F72" s="1"/>
      <c r="G72" s="5"/>
      <c r="H72" s="6"/>
      <c r="I72" s="5"/>
      <c r="J72" s="6"/>
      <c r="K72" s="5"/>
      <c r="L72" s="6"/>
      <c r="M72" s="5"/>
      <c r="N72" s="6"/>
      <c r="O72" s="5"/>
      <c r="P72" s="6"/>
      <c r="Q72" s="5"/>
      <c r="R72" s="6"/>
      <c r="S72" s="5"/>
      <c r="T72" s="6"/>
      <c r="U72" s="5"/>
      <c r="V72" s="6"/>
      <c r="W72" s="5"/>
      <c r="X72" s="6"/>
      <c r="Y72" s="5"/>
      <c r="Z72" s="6"/>
      <c r="AA72" s="5"/>
      <c r="AB72" s="6"/>
      <c r="AC72" s="5"/>
      <c r="AD72" s="6"/>
      <c r="AE72" s="5"/>
      <c r="AF72" s="6"/>
      <c r="AG72" s="5"/>
      <c r="AH72" s="6"/>
      <c r="AI72" s="5"/>
      <c r="AJ72" s="6"/>
      <c r="AK72" s="5"/>
      <c r="AL72" s="6"/>
      <c r="AM72" s="5"/>
      <c r="AN72" s="6"/>
      <c r="AO72" s="5"/>
      <c r="AP72" s="6"/>
      <c r="AQ72" s="5"/>
      <c r="AR72" s="6"/>
      <c r="AS72" s="5"/>
      <c r="AT72" s="6"/>
      <c r="AU72" s="5"/>
      <c r="AV72" s="6"/>
      <c r="AW72" s="5"/>
      <c r="AX72" s="6"/>
      <c r="AY72" s="5"/>
      <c r="AZ72" s="6"/>
      <c r="BA72" s="5"/>
      <c r="BB72" s="6"/>
      <c r="BC72" s="5"/>
      <c r="BD72" s="6"/>
      <c r="BE72" s="5"/>
      <c r="BF72" s="6"/>
      <c r="BG72" s="5"/>
      <c r="BH72" s="6"/>
      <c r="BK72" s="5"/>
      <c r="BL72" s="6"/>
      <c r="BM72" s="5"/>
      <c r="BN72" s="6"/>
      <c r="BO72" s="5"/>
      <c r="BP72" s="6"/>
      <c r="BQ72" s="5"/>
      <c r="BR72" s="6"/>
      <c r="BS72" s="5"/>
      <c r="BT72" s="6"/>
      <c r="BU72" s="5"/>
      <c r="BV72" s="6"/>
      <c r="BW72" s="5"/>
      <c r="BX72" s="6"/>
      <c r="BY72" s="5"/>
      <c r="BZ72" s="6"/>
      <c r="CA72" s="5"/>
      <c r="CB72" s="6"/>
      <c r="CC72" s="5"/>
      <c r="CD72" s="6"/>
      <c r="CE72" s="5"/>
      <c r="CF72" s="6"/>
      <c r="CG72" s="5"/>
      <c r="CH72" s="6"/>
      <c r="CI72" s="5"/>
      <c r="CJ72" s="6"/>
      <c r="CK72" s="5"/>
      <c r="CL72" s="6"/>
      <c r="CM72" s="5"/>
      <c r="CN72" s="6"/>
      <c r="CP72" s="5"/>
      <c r="CQ72" s="6"/>
      <c r="CR72" s="5"/>
      <c r="CS72" s="6"/>
      <c r="CT72" s="5"/>
      <c r="CU72" s="6"/>
      <c r="CV72" s="5"/>
      <c r="CW72" s="6"/>
      <c r="CX72" s="5"/>
      <c r="CY72" s="6"/>
      <c r="CZ72" s="5"/>
      <c r="DA72" s="6"/>
      <c r="DB72" s="5"/>
      <c r="DC72" s="6"/>
      <c r="DD72" s="5"/>
      <c r="DE72" s="6"/>
      <c r="DF72" s="5"/>
      <c r="DG72" s="6"/>
      <c r="DH72" s="5"/>
      <c r="DI72" s="6"/>
      <c r="DJ72" s="5"/>
      <c r="DK72" s="6"/>
      <c r="DL72" s="5"/>
      <c r="DM72" s="6"/>
      <c r="DN72" s="5"/>
      <c r="DO72" s="6"/>
      <c r="DP72" s="5"/>
      <c r="DQ72" s="6"/>
      <c r="DR72" s="5"/>
    </row>
    <row r="73" spans="1:122" x14ac:dyDescent="0.25">
      <c r="A73" s="1"/>
      <c r="B73" s="1"/>
      <c r="C73" s="1"/>
      <c r="D73" s="1"/>
      <c r="E73" s="1"/>
      <c r="F73" s="1" t="s">
        <v>37</v>
      </c>
      <c r="G73" s="5"/>
      <c r="H73" s="6"/>
      <c r="I73" s="5">
        <v>0</v>
      </c>
      <c r="J73" s="6"/>
      <c r="K73" s="5"/>
      <c r="L73" s="6"/>
      <c r="M73" s="5">
        <v>0</v>
      </c>
      <c r="N73" s="6"/>
      <c r="O73" s="5">
        <v>14000</v>
      </c>
      <c r="P73" s="6"/>
      <c r="Q73" s="5">
        <v>13627.6</v>
      </c>
      <c r="R73" s="6"/>
      <c r="S73" s="5"/>
      <c r="T73" s="6"/>
      <c r="U73" s="5">
        <v>0</v>
      </c>
      <c r="V73" s="6"/>
      <c r="W73" s="5"/>
      <c r="X73" s="6"/>
      <c r="Y73" s="5">
        <v>0</v>
      </c>
      <c r="Z73" s="6"/>
      <c r="AA73" s="5"/>
      <c r="AB73" s="6"/>
      <c r="AC73" s="5">
        <v>0</v>
      </c>
      <c r="AD73" s="6"/>
      <c r="AE73" s="5"/>
      <c r="AF73" s="6"/>
      <c r="AG73" s="5">
        <v>0</v>
      </c>
      <c r="AH73" s="6"/>
      <c r="AI73" s="5"/>
      <c r="AJ73" s="6"/>
      <c r="AK73" s="5">
        <v>0</v>
      </c>
      <c r="AL73" s="6"/>
      <c r="AM73" s="5"/>
      <c r="AN73" s="6"/>
      <c r="AO73" s="5">
        <v>0</v>
      </c>
      <c r="AP73" s="6"/>
      <c r="AQ73" s="5"/>
      <c r="AR73" s="6"/>
      <c r="AS73" s="5">
        <v>0</v>
      </c>
      <c r="AT73" s="6"/>
      <c r="AU73" s="5"/>
      <c r="AV73" s="6"/>
      <c r="AW73" s="5">
        <v>0</v>
      </c>
      <c r="AX73" s="6"/>
      <c r="AY73" s="5"/>
      <c r="AZ73" s="6"/>
      <c r="BA73" s="5">
        <v>0</v>
      </c>
      <c r="BB73" s="6"/>
      <c r="BC73" s="5">
        <f t="shared" ref="BC73:BC79" si="50">ROUND(G73+K73+O73+S73+W73+AA73+AE73+AI73+AM73+AQ73+AU73+AY73,5)</f>
        <v>14000</v>
      </c>
      <c r="BD73" s="6"/>
      <c r="BE73" s="5">
        <f>ROUND(I73+M73+Q73+U73+Y73+AC73+AG73+AK73+AO73+AS73+AW73+BA73,5)</f>
        <v>13627.6</v>
      </c>
      <c r="BF73" s="6"/>
      <c r="BG73" s="5">
        <f>ROUND((BC73-BE73),5)</f>
        <v>372.4</v>
      </c>
      <c r="BH73" s="6"/>
      <c r="BK73" s="5"/>
      <c r="BL73" s="6"/>
      <c r="BM73" s="5"/>
      <c r="BN73" s="6"/>
      <c r="BO73" s="5">
        <v>14000</v>
      </c>
      <c r="BP73" s="6"/>
      <c r="BQ73" s="5"/>
      <c r="BR73" s="6"/>
      <c r="BS73" s="5"/>
      <c r="BT73" s="6"/>
      <c r="BU73" s="5"/>
      <c r="BV73" s="6"/>
      <c r="BW73" s="5"/>
      <c r="BX73" s="6"/>
      <c r="BY73" s="5"/>
      <c r="BZ73" s="6"/>
      <c r="CA73" s="5"/>
      <c r="CB73" s="6"/>
      <c r="CC73" s="5"/>
      <c r="CD73" s="6"/>
      <c r="CE73" s="5"/>
      <c r="CF73" s="6"/>
      <c r="CG73" s="5"/>
      <c r="CH73" s="6"/>
      <c r="CI73" s="5">
        <f t="shared" ref="CI73:CI79" si="51">ROUND(BK73+BM73+BO73+BQ73+BS73+BU73+BW73+BY73+CA73+CC73+CE73+CG73,5)</f>
        <v>14000</v>
      </c>
      <c r="CJ73" s="6"/>
      <c r="CK73" s="5">
        <f t="shared" ref="CK73:CK77" si="52">BC73</f>
        <v>14000</v>
      </c>
      <c r="CL73" s="6"/>
      <c r="CM73" s="5">
        <f>ROUND((CI73-CK73),5)</f>
        <v>0</v>
      </c>
      <c r="CN73" s="6"/>
      <c r="CP73" s="5"/>
      <c r="CQ73" s="6"/>
      <c r="CR73" s="5"/>
      <c r="CS73" s="6"/>
      <c r="CT73" s="5">
        <v>14000</v>
      </c>
      <c r="CU73" s="6"/>
      <c r="CV73" s="5"/>
      <c r="CW73" s="6"/>
      <c r="CX73" s="5"/>
      <c r="CY73" s="6"/>
      <c r="CZ73" s="5"/>
      <c r="DA73" s="6"/>
      <c r="DB73" s="5"/>
      <c r="DC73" s="6"/>
      <c r="DD73" s="5"/>
      <c r="DE73" s="6"/>
      <c r="DF73" s="5"/>
      <c r="DG73" s="6"/>
      <c r="DH73" s="5"/>
      <c r="DI73" s="6"/>
      <c r="DJ73" s="5"/>
      <c r="DK73" s="6"/>
      <c r="DL73" s="5"/>
      <c r="DM73" s="6"/>
      <c r="DN73" s="5">
        <f t="shared" ref="DN73:DN79" si="53">ROUND(CP73+CR73+CT73+CV73+CX73+CZ73+DB73+DD73+DF73+DH73+DJ73+DL73,5)</f>
        <v>14000</v>
      </c>
      <c r="DO73" s="6"/>
      <c r="DP73" s="5">
        <f t="shared" ref="DP73:DP79" si="54">CI73</f>
        <v>14000</v>
      </c>
      <c r="DQ73" s="6"/>
      <c r="DR73" s="5">
        <f>ROUND((DN73-DP73),5)</f>
        <v>0</v>
      </c>
    </row>
    <row r="74" spans="1:122" x14ac:dyDescent="0.25">
      <c r="A74" s="1"/>
      <c r="B74" s="1"/>
      <c r="C74" s="1"/>
      <c r="D74" s="1"/>
      <c r="E74" s="1"/>
      <c r="F74" s="1" t="s">
        <v>35</v>
      </c>
      <c r="G74" s="5"/>
      <c r="H74" s="6"/>
      <c r="I74" s="5">
        <v>0</v>
      </c>
      <c r="J74" s="6"/>
      <c r="K74" s="5"/>
      <c r="L74" s="6"/>
      <c r="M74" s="5">
        <v>0</v>
      </c>
      <c r="N74" s="6"/>
      <c r="O74" s="5"/>
      <c r="P74" s="6"/>
      <c r="Q74" s="5">
        <v>0</v>
      </c>
      <c r="R74" s="6"/>
      <c r="S74" s="5"/>
      <c r="T74" s="6"/>
      <c r="U74" s="5">
        <v>0</v>
      </c>
      <c r="V74" s="6"/>
      <c r="W74" s="5"/>
      <c r="X74" s="6"/>
      <c r="Y74" s="5">
        <v>0</v>
      </c>
      <c r="Z74" s="6"/>
      <c r="AA74" s="5"/>
      <c r="AB74" s="6"/>
      <c r="AC74" s="5">
        <v>0</v>
      </c>
      <c r="AD74" s="6"/>
      <c r="AE74" s="5"/>
      <c r="AF74" s="6"/>
      <c r="AG74" s="5">
        <v>0</v>
      </c>
      <c r="AH74" s="6"/>
      <c r="AI74" s="5"/>
      <c r="AJ74" s="6"/>
      <c r="AK74" s="5">
        <v>0</v>
      </c>
      <c r="AL74" s="6"/>
      <c r="AM74" s="5"/>
      <c r="AN74" s="6"/>
      <c r="AO74" s="5">
        <v>0</v>
      </c>
      <c r="AP74" s="6"/>
      <c r="AQ74" s="5"/>
      <c r="AR74" s="6"/>
      <c r="AS74" s="5">
        <v>0</v>
      </c>
      <c r="AT74" s="6"/>
      <c r="AU74" s="5"/>
      <c r="AV74" s="6"/>
      <c r="AW74" s="5">
        <v>0</v>
      </c>
      <c r="AX74" s="6"/>
      <c r="AY74" s="5">
        <v>13000</v>
      </c>
      <c r="AZ74" s="6"/>
      <c r="BA74" s="5">
        <v>12502.41</v>
      </c>
      <c r="BB74" s="6"/>
      <c r="BC74" s="5">
        <f t="shared" si="50"/>
        <v>13000</v>
      </c>
      <c r="BD74" s="6"/>
      <c r="BE74" s="5">
        <f>ROUND(I74+M74+Q74+U74+Y74+AC74+AG74+AK74+AO74+AS74+AW74+BA74,5)</f>
        <v>12502.41</v>
      </c>
      <c r="BF74" s="6"/>
      <c r="BG74" s="5">
        <f>ROUND((BC74-BE74),5)</f>
        <v>497.59</v>
      </c>
      <c r="BH74" s="6"/>
      <c r="BK74" s="5"/>
      <c r="BL74" s="6"/>
      <c r="BM74" s="5"/>
      <c r="BN74" s="6"/>
      <c r="BO74" s="5"/>
      <c r="BP74" s="6"/>
      <c r="BQ74" s="5"/>
      <c r="BR74" s="6"/>
      <c r="BS74" s="5"/>
      <c r="BT74" s="6"/>
      <c r="BU74" s="5"/>
      <c r="BV74" s="6"/>
      <c r="BW74" s="5"/>
      <c r="BX74" s="6"/>
      <c r="BY74" s="5"/>
      <c r="BZ74" s="6"/>
      <c r="CA74" s="5"/>
      <c r="CB74" s="6"/>
      <c r="CC74" s="5"/>
      <c r="CD74" s="6"/>
      <c r="CE74" s="5"/>
      <c r="CF74" s="6"/>
      <c r="CG74" s="5">
        <v>13000</v>
      </c>
      <c r="CH74" s="6"/>
      <c r="CI74" s="5">
        <f t="shared" si="51"/>
        <v>13000</v>
      </c>
      <c r="CJ74" s="6"/>
      <c r="CK74" s="5">
        <f t="shared" si="52"/>
        <v>13000</v>
      </c>
      <c r="CL74" s="6"/>
      <c r="CM74" s="5">
        <f>ROUND((CI74-CK74),5)</f>
        <v>0</v>
      </c>
      <c r="CN74" s="6"/>
      <c r="CP74" s="5"/>
      <c r="CQ74" s="6"/>
      <c r="CR74" s="5"/>
      <c r="CS74" s="6"/>
      <c r="CT74" s="5"/>
      <c r="CU74" s="6"/>
      <c r="CV74" s="5"/>
      <c r="CW74" s="6"/>
      <c r="CX74" s="5"/>
      <c r="CY74" s="6"/>
      <c r="CZ74" s="5"/>
      <c r="DA74" s="6"/>
      <c r="DB74" s="5"/>
      <c r="DC74" s="6"/>
      <c r="DD74" s="5"/>
      <c r="DE74" s="6"/>
      <c r="DF74" s="5"/>
      <c r="DG74" s="6"/>
      <c r="DH74" s="5"/>
      <c r="DI74" s="6"/>
      <c r="DJ74" s="5"/>
      <c r="DK74" s="6"/>
      <c r="DL74" s="5">
        <v>13000</v>
      </c>
      <c r="DM74" s="6"/>
      <c r="DN74" s="5">
        <f t="shared" si="53"/>
        <v>13000</v>
      </c>
      <c r="DO74" s="6"/>
      <c r="DP74" s="5">
        <f t="shared" si="54"/>
        <v>13000</v>
      </c>
      <c r="DQ74" s="6"/>
      <c r="DR74" s="5">
        <f>ROUND((DN74-DP74),5)</f>
        <v>0</v>
      </c>
    </row>
    <row r="75" spans="1:122" x14ac:dyDescent="0.25">
      <c r="A75" s="1"/>
      <c r="B75" s="1"/>
      <c r="C75" s="1"/>
      <c r="D75" s="1"/>
      <c r="E75" s="1"/>
      <c r="F75" s="1" t="s">
        <v>38</v>
      </c>
      <c r="G75" s="5"/>
      <c r="H75" s="6"/>
      <c r="I75" s="5">
        <v>0</v>
      </c>
      <c r="J75" s="6"/>
      <c r="K75" s="5"/>
      <c r="L75" s="6"/>
      <c r="M75" s="5">
        <v>0</v>
      </c>
      <c r="N75" s="6"/>
      <c r="O75" s="5"/>
      <c r="P75" s="6"/>
      <c r="Q75" s="5">
        <v>0</v>
      </c>
      <c r="R75" s="6"/>
      <c r="S75" s="5"/>
      <c r="T75" s="6"/>
      <c r="U75" s="5">
        <v>0</v>
      </c>
      <c r="V75" s="6"/>
      <c r="W75" s="5"/>
      <c r="X75" s="6"/>
      <c r="Y75" s="5">
        <v>0</v>
      </c>
      <c r="Z75" s="6"/>
      <c r="AA75" s="5"/>
      <c r="AB75" s="6"/>
      <c r="AC75" s="5">
        <v>0</v>
      </c>
      <c r="AD75" s="6"/>
      <c r="AE75" s="5"/>
      <c r="AF75" s="6"/>
      <c r="AG75" s="5">
        <v>0</v>
      </c>
      <c r="AH75" s="6"/>
      <c r="AI75" s="5"/>
      <c r="AJ75" s="6"/>
      <c r="AK75" s="5">
        <v>0</v>
      </c>
      <c r="AL75" s="6"/>
      <c r="AM75" s="5">
        <v>0</v>
      </c>
      <c r="AN75" s="6"/>
      <c r="AO75" s="5">
        <v>13392.29</v>
      </c>
      <c r="AP75" s="6"/>
      <c r="AQ75" s="5"/>
      <c r="AR75" s="6"/>
      <c r="AS75" s="5">
        <v>0</v>
      </c>
      <c r="AT75" s="6"/>
      <c r="AU75" s="5"/>
      <c r="AV75" s="6"/>
      <c r="AW75" s="5">
        <v>0</v>
      </c>
      <c r="AX75" s="6"/>
      <c r="AY75" s="5"/>
      <c r="AZ75" s="6"/>
      <c r="BA75" s="5">
        <v>0</v>
      </c>
      <c r="BB75" s="6"/>
      <c r="BC75" s="5">
        <f t="shared" si="50"/>
        <v>0</v>
      </c>
      <c r="BD75" s="6"/>
      <c r="BE75" s="5">
        <f>ROUND(I75+M75+Q75+U75+Y75+AC75+AG75+AK75+AO75+AS75+AW75+BA75,5)</f>
        <v>13392.29</v>
      </c>
      <c r="BF75" s="6"/>
      <c r="BG75" s="5">
        <f>ROUND((BC75-BE75),5)</f>
        <v>-13392.29</v>
      </c>
      <c r="BH75" s="6"/>
      <c r="BK75" s="5"/>
      <c r="BL75" s="6"/>
      <c r="BM75" s="5"/>
      <c r="BN75" s="6"/>
      <c r="BO75" s="5"/>
      <c r="BP75" s="6"/>
      <c r="BQ75" s="5"/>
      <c r="BR75" s="6"/>
      <c r="BS75" s="5"/>
      <c r="BT75" s="6"/>
      <c r="BU75" s="5"/>
      <c r="BV75" s="6"/>
      <c r="BW75" s="5"/>
      <c r="BX75" s="6"/>
      <c r="BY75" s="5"/>
      <c r="BZ75" s="6"/>
      <c r="CA75" s="5">
        <v>0</v>
      </c>
      <c r="CB75" s="6"/>
      <c r="CC75" s="5"/>
      <c r="CD75" s="6"/>
      <c r="CE75" s="5"/>
      <c r="CF75" s="6"/>
      <c r="CG75" s="5"/>
      <c r="CH75" s="6"/>
      <c r="CI75" s="5">
        <f t="shared" si="51"/>
        <v>0</v>
      </c>
      <c r="CJ75" s="6"/>
      <c r="CK75" s="5">
        <f t="shared" si="52"/>
        <v>0</v>
      </c>
      <c r="CL75" s="6"/>
      <c r="CM75" s="5">
        <f>ROUND((CI75-CK75),5)</f>
        <v>0</v>
      </c>
      <c r="CN75" s="6"/>
      <c r="CP75" s="5"/>
      <c r="CQ75" s="6"/>
      <c r="CR75" s="5"/>
      <c r="CS75" s="6"/>
      <c r="CT75" s="5"/>
      <c r="CU75" s="6"/>
      <c r="CV75" s="5"/>
      <c r="CW75" s="6"/>
      <c r="CX75" s="5"/>
      <c r="CY75" s="6"/>
      <c r="CZ75" s="5"/>
      <c r="DA75" s="6"/>
      <c r="DB75" s="5"/>
      <c r="DC75" s="6"/>
      <c r="DD75" s="5"/>
      <c r="DE75" s="6"/>
      <c r="DF75" s="5">
        <v>0</v>
      </c>
      <c r="DG75" s="6"/>
      <c r="DH75" s="5"/>
      <c r="DI75" s="6"/>
      <c r="DJ75" s="5"/>
      <c r="DK75" s="6"/>
      <c r="DL75" s="5"/>
      <c r="DM75" s="6"/>
      <c r="DN75" s="5">
        <f t="shared" si="53"/>
        <v>0</v>
      </c>
      <c r="DO75" s="6"/>
      <c r="DP75" s="5">
        <f t="shared" si="54"/>
        <v>0</v>
      </c>
      <c r="DQ75" s="6"/>
      <c r="DR75" s="5">
        <f>ROUND((DN75-DP75),5)</f>
        <v>0</v>
      </c>
    </row>
    <row r="76" spans="1:122" ht="15.75" thickBot="1" x14ac:dyDescent="0.3">
      <c r="A76" s="1"/>
      <c r="B76" s="1"/>
      <c r="C76" s="1"/>
      <c r="D76" s="1"/>
      <c r="E76" s="1"/>
      <c r="F76" s="1" t="s">
        <v>36</v>
      </c>
      <c r="G76" s="7"/>
      <c r="H76" s="6"/>
      <c r="I76" s="7">
        <v>0</v>
      </c>
      <c r="J76" s="6"/>
      <c r="K76" s="7"/>
      <c r="L76" s="6"/>
      <c r="M76" s="7">
        <v>0</v>
      </c>
      <c r="N76" s="6"/>
      <c r="O76" s="7"/>
      <c r="P76" s="6"/>
      <c r="Q76" s="7">
        <v>0</v>
      </c>
      <c r="R76" s="6"/>
      <c r="S76" s="7"/>
      <c r="T76" s="6"/>
      <c r="U76" s="7">
        <v>0</v>
      </c>
      <c r="V76" s="6"/>
      <c r="W76" s="7"/>
      <c r="X76" s="6"/>
      <c r="Y76" s="7">
        <v>0</v>
      </c>
      <c r="Z76" s="6"/>
      <c r="AA76" s="7">
        <v>0</v>
      </c>
      <c r="AB76" s="6"/>
      <c r="AC76" s="7">
        <v>10213.07</v>
      </c>
      <c r="AD76" s="6"/>
      <c r="AE76" s="7"/>
      <c r="AF76" s="6"/>
      <c r="AG76" s="7">
        <v>0</v>
      </c>
      <c r="AH76" s="6"/>
      <c r="AI76" s="7"/>
      <c r="AJ76" s="6"/>
      <c r="AK76" s="7">
        <v>0</v>
      </c>
      <c r="AL76" s="6"/>
      <c r="AM76" s="7"/>
      <c r="AN76" s="6"/>
      <c r="AO76" s="7">
        <v>0</v>
      </c>
      <c r="AP76" s="6"/>
      <c r="AQ76" s="7"/>
      <c r="AR76" s="6"/>
      <c r="AS76" s="7">
        <v>0</v>
      </c>
      <c r="AT76" s="6"/>
      <c r="AU76" s="7"/>
      <c r="AV76" s="6"/>
      <c r="AW76" s="7">
        <v>0</v>
      </c>
      <c r="AX76" s="6"/>
      <c r="AY76" s="7"/>
      <c r="AZ76" s="6"/>
      <c r="BA76" s="7">
        <v>0</v>
      </c>
      <c r="BB76" s="6"/>
      <c r="BC76" s="7">
        <f t="shared" si="50"/>
        <v>0</v>
      </c>
      <c r="BD76" s="6"/>
      <c r="BE76" s="7">
        <f>ROUND(I76+M76+Q76+U76+Y76+AC76+AG76+AK76+AO76+AS76+AW76+BA76,5)</f>
        <v>10213.07</v>
      </c>
      <c r="BF76" s="6"/>
      <c r="BG76" s="7">
        <f>ROUND((BC76-BE76),5)</f>
        <v>-10213.07</v>
      </c>
      <c r="BH76" s="6"/>
      <c r="BK76" s="7"/>
      <c r="BL76" s="6"/>
      <c r="BM76" s="7"/>
      <c r="BN76" s="6"/>
      <c r="BO76" s="7"/>
      <c r="BP76" s="6"/>
      <c r="BQ76" s="7"/>
      <c r="BR76" s="6"/>
      <c r="BS76" s="7"/>
      <c r="BT76" s="6"/>
      <c r="BU76" s="7">
        <v>0</v>
      </c>
      <c r="BV76" s="6"/>
      <c r="BW76" s="7"/>
      <c r="BX76" s="6"/>
      <c r="BY76" s="7"/>
      <c r="BZ76" s="6"/>
      <c r="CA76" s="7"/>
      <c r="CB76" s="6"/>
      <c r="CC76" s="7"/>
      <c r="CD76" s="6"/>
      <c r="CE76" s="7"/>
      <c r="CF76" s="6"/>
      <c r="CG76" s="7"/>
      <c r="CH76" s="6"/>
      <c r="CI76" s="7">
        <f t="shared" si="51"/>
        <v>0</v>
      </c>
      <c r="CJ76" s="6"/>
      <c r="CK76" s="7">
        <f t="shared" si="52"/>
        <v>0</v>
      </c>
      <c r="CL76" s="6"/>
      <c r="CM76" s="7">
        <f>ROUND((CI76-CK76),5)</f>
        <v>0</v>
      </c>
      <c r="CN76" s="6"/>
      <c r="CP76" s="7"/>
      <c r="CQ76" s="6"/>
      <c r="CR76" s="7"/>
      <c r="CS76" s="6"/>
      <c r="CT76" s="7"/>
      <c r="CU76" s="6"/>
      <c r="CV76" s="7"/>
      <c r="CW76" s="6"/>
      <c r="CX76" s="7"/>
      <c r="CY76" s="6"/>
      <c r="CZ76" s="7">
        <v>0</v>
      </c>
      <c r="DA76" s="6"/>
      <c r="DB76" s="7"/>
      <c r="DC76" s="6"/>
      <c r="DD76" s="7"/>
      <c r="DE76" s="6"/>
      <c r="DF76" s="7"/>
      <c r="DG76" s="6"/>
      <c r="DH76" s="7"/>
      <c r="DI76" s="6"/>
      <c r="DJ76" s="7"/>
      <c r="DK76" s="6"/>
      <c r="DL76" s="7"/>
      <c r="DM76" s="6"/>
      <c r="DN76" s="7">
        <f t="shared" si="53"/>
        <v>0</v>
      </c>
      <c r="DO76" s="6"/>
      <c r="DP76" s="7">
        <f t="shared" si="54"/>
        <v>0</v>
      </c>
      <c r="DQ76" s="6"/>
      <c r="DR76" s="7">
        <f>ROUND((DN76-DP76),5)</f>
        <v>0</v>
      </c>
    </row>
    <row r="77" spans="1:122" x14ac:dyDescent="0.25">
      <c r="A77" s="1"/>
      <c r="B77" s="1"/>
      <c r="C77" s="1"/>
      <c r="D77" s="1"/>
      <c r="E77" s="1" t="s">
        <v>74</v>
      </c>
      <c r="F77" s="1"/>
      <c r="G77" s="5">
        <f>ROUND(SUM(G72:G76),5)</f>
        <v>0</v>
      </c>
      <c r="H77" s="6"/>
      <c r="I77" s="5">
        <f>ROUND(SUM(I72:I76),5)</f>
        <v>0</v>
      </c>
      <c r="J77" s="6"/>
      <c r="K77" s="5">
        <f>ROUND(SUM(K72:K76),5)</f>
        <v>0</v>
      </c>
      <c r="L77" s="6"/>
      <c r="M77" s="5">
        <f>ROUND(SUM(M72:M76),5)</f>
        <v>0</v>
      </c>
      <c r="N77" s="6"/>
      <c r="O77" s="5">
        <f>ROUND(SUM(O72:O76),5)</f>
        <v>14000</v>
      </c>
      <c r="P77" s="6"/>
      <c r="Q77" s="5">
        <f>ROUND(SUM(Q72:Q76),5)</f>
        <v>13627.6</v>
      </c>
      <c r="R77" s="6"/>
      <c r="S77" s="5">
        <f>ROUND(SUM(S72:S76),5)</f>
        <v>0</v>
      </c>
      <c r="T77" s="6"/>
      <c r="U77" s="5">
        <f>ROUND(SUM(U72:U76),5)</f>
        <v>0</v>
      </c>
      <c r="V77" s="6"/>
      <c r="W77" s="5">
        <f>ROUND(SUM(W72:W76),5)</f>
        <v>0</v>
      </c>
      <c r="X77" s="6"/>
      <c r="Y77" s="5">
        <f>ROUND(SUM(Y72:Y76),5)</f>
        <v>0</v>
      </c>
      <c r="Z77" s="6"/>
      <c r="AA77" s="5">
        <f>ROUND(SUM(AA72:AA76),5)</f>
        <v>0</v>
      </c>
      <c r="AB77" s="6"/>
      <c r="AC77" s="5">
        <f>ROUND(SUM(AC72:AC76),5)</f>
        <v>10213.07</v>
      </c>
      <c r="AD77" s="6"/>
      <c r="AE77" s="5">
        <f>ROUND(SUM(AE72:AE76),5)</f>
        <v>0</v>
      </c>
      <c r="AF77" s="6"/>
      <c r="AG77" s="5">
        <f>ROUND(SUM(AG72:AG76),5)</f>
        <v>0</v>
      </c>
      <c r="AH77" s="6"/>
      <c r="AI77" s="5">
        <f>ROUND(SUM(AI72:AI76),5)</f>
        <v>0</v>
      </c>
      <c r="AJ77" s="6"/>
      <c r="AK77" s="5">
        <f>ROUND(SUM(AK72:AK76),5)</f>
        <v>0</v>
      </c>
      <c r="AL77" s="6"/>
      <c r="AM77" s="5">
        <f>ROUND(SUM(AM72:AM76),5)</f>
        <v>0</v>
      </c>
      <c r="AN77" s="6"/>
      <c r="AO77" s="5">
        <f>ROUND(SUM(AO72:AO76),5)</f>
        <v>13392.29</v>
      </c>
      <c r="AP77" s="6"/>
      <c r="AQ77" s="5">
        <f>ROUND(SUM(AQ72:AQ76),5)</f>
        <v>0</v>
      </c>
      <c r="AR77" s="6"/>
      <c r="AS77" s="5">
        <f>ROUND(SUM(AS72:AS76),5)</f>
        <v>0</v>
      </c>
      <c r="AT77" s="6"/>
      <c r="AU77" s="5">
        <f>ROUND(SUM(AU72:AU76),5)</f>
        <v>0</v>
      </c>
      <c r="AV77" s="6"/>
      <c r="AW77" s="5">
        <f>ROUND(SUM(AW72:AW76),5)</f>
        <v>0</v>
      </c>
      <c r="AX77" s="6"/>
      <c r="AY77" s="5">
        <f>ROUND(SUM(AY72:AY76),5)</f>
        <v>13000</v>
      </c>
      <c r="AZ77" s="6"/>
      <c r="BA77" s="5">
        <f>ROUND(SUM(BA72:BA76),5)</f>
        <v>12502.41</v>
      </c>
      <c r="BB77" s="6"/>
      <c r="BC77" s="5">
        <f t="shared" si="50"/>
        <v>27000</v>
      </c>
      <c r="BD77" s="6"/>
      <c r="BE77" s="5">
        <f>ROUND(I77+M77+Q77+U77+Y77+AC77+AG77+AK77+AO77+AS77+AW77+BA77,5)</f>
        <v>49735.37</v>
      </c>
      <c r="BF77" s="6"/>
      <c r="BG77" s="5">
        <f>ROUND((BC77-BE77),5)</f>
        <v>-22735.37</v>
      </c>
      <c r="BH77" s="6"/>
      <c r="BK77" s="5">
        <f>ROUND(SUM(BK72:BK76),5)</f>
        <v>0</v>
      </c>
      <c r="BL77" s="6"/>
      <c r="BM77" s="5">
        <f>ROUND(SUM(BM72:BM76),5)</f>
        <v>0</v>
      </c>
      <c r="BN77" s="6"/>
      <c r="BO77" s="5">
        <f>ROUND(SUM(BO72:BO76),5)</f>
        <v>14000</v>
      </c>
      <c r="BP77" s="6"/>
      <c r="BQ77" s="5">
        <f>ROUND(SUM(BQ72:BQ76),5)</f>
        <v>0</v>
      </c>
      <c r="BR77" s="6"/>
      <c r="BS77" s="5">
        <f>ROUND(SUM(BS72:BS76),5)</f>
        <v>0</v>
      </c>
      <c r="BT77" s="6"/>
      <c r="BU77" s="5">
        <f>ROUND(SUM(BU72:BU76),5)</f>
        <v>0</v>
      </c>
      <c r="BV77" s="6"/>
      <c r="BW77" s="5">
        <f>ROUND(SUM(BW72:BW76),5)</f>
        <v>0</v>
      </c>
      <c r="BX77" s="6"/>
      <c r="BY77" s="5">
        <f>ROUND(SUM(BY72:BY76),5)</f>
        <v>0</v>
      </c>
      <c r="BZ77" s="6"/>
      <c r="CA77" s="5">
        <f>ROUND(SUM(CA72:CA76),5)</f>
        <v>0</v>
      </c>
      <c r="CB77" s="6"/>
      <c r="CC77" s="5">
        <f>ROUND(SUM(CC72:CC76),5)</f>
        <v>0</v>
      </c>
      <c r="CD77" s="6"/>
      <c r="CE77" s="5">
        <f>ROUND(SUM(CE72:CE76),5)</f>
        <v>0</v>
      </c>
      <c r="CF77" s="6"/>
      <c r="CG77" s="5">
        <f>ROUND(SUM(CG72:CG76),5)</f>
        <v>13000</v>
      </c>
      <c r="CH77" s="6"/>
      <c r="CI77" s="5">
        <f t="shared" si="51"/>
        <v>27000</v>
      </c>
      <c r="CJ77" s="6"/>
      <c r="CK77" s="5">
        <f t="shared" si="52"/>
        <v>27000</v>
      </c>
      <c r="CL77" s="6"/>
      <c r="CM77" s="5">
        <f>ROUND((CI77-CK77),5)</f>
        <v>0</v>
      </c>
      <c r="CN77" s="6"/>
      <c r="CP77" s="5">
        <f>ROUND(SUM(CP72:CP76),5)</f>
        <v>0</v>
      </c>
      <c r="CQ77" s="6"/>
      <c r="CR77" s="5">
        <f>ROUND(SUM(CR72:CR76),5)</f>
        <v>0</v>
      </c>
      <c r="CS77" s="6"/>
      <c r="CT77" s="5">
        <f>ROUND(SUM(CT72:CT76),5)</f>
        <v>14000</v>
      </c>
      <c r="CU77" s="6"/>
      <c r="CV77" s="5">
        <f>ROUND(SUM(CV72:CV76),5)</f>
        <v>0</v>
      </c>
      <c r="CW77" s="6"/>
      <c r="CX77" s="5">
        <f>ROUND(SUM(CX72:CX76),5)</f>
        <v>0</v>
      </c>
      <c r="CY77" s="6"/>
      <c r="CZ77" s="5">
        <f>ROUND(SUM(CZ72:CZ76),5)</f>
        <v>0</v>
      </c>
      <c r="DA77" s="6"/>
      <c r="DB77" s="5">
        <f>ROUND(SUM(DB72:DB76),5)</f>
        <v>0</v>
      </c>
      <c r="DC77" s="6"/>
      <c r="DD77" s="5">
        <f>ROUND(SUM(DD72:DD76),5)</f>
        <v>0</v>
      </c>
      <c r="DE77" s="6"/>
      <c r="DF77" s="5">
        <f>ROUND(SUM(DF72:DF76),5)</f>
        <v>0</v>
      </c>
      <c r="DG77" s="6"/>
      <c r="DH77" s="5">
        <f>ROUND(SUM(DH72:DH76),5)</f>
        <v>0</v>
      </c>
      <c r="DI77" s="6"/>
      <c r="DJ77" s="5">
        <f>ROUND(SUM(DJ72:DJ76),5)</f>
        <v>0</v>
      </c>
      <c r="DK77" s="6"/>
      <c r="DL77" s="5">
        <f>ROUND(SUM(DL72:DL76),5)</f>
        <v>13000</v>
      </c>
      <c r="DM77" s="6"/>
      <c r="DN77" s="5">
        <f t="shared" si="53"/>
        <v>27000</v>
      </c>
      <c r="DO77" s="6"/>
      <c r="DP77" s="5">
        <f t="shared" si="54"/>
        <v>27000</v>
      </c>
      <c r="DQ77" s="6"/>
      <c r="DR77" s="5">
        <f>ROUND((DN77-DP77),5)</f>
        <v>0</v>
      </c>
    </row>
    <row r="78" spans="1:122" ht="15.75" thickBot="1" x14ac:dyDescent="0.3">
      <c r="A78" s="1"/>
      <c r="B78" s="1"/>
      <c r="C78" s="1"/>
      <c r="D78" s="1"/>
      <c r="E78" s="1" t="s">
        <v>75</v>
      </c>
      <c r="F78" s="1"/>
      <c r="G78" s="7">
        <v>500</v>
      </c>
      <c r="H78" s="6"/>
      <c r="I78" s="7">
        <v>400</v>
      </c>
      <c r="J78" s="6"/>
      <c r="K78" s="7"/>
      <c r="L78" s="6"/>
      <c r="M78" s="7">
        <v>0</v>
      </c>
      <c r="N78" s="6"/>
      <c r="O78" s="7"/>
      <c r="P78" s="6"/>
      <c r="Q78" s="7">
        <v>0</v>
      </c>
      <c r="R78" s="6"/>
      <c r="S78" s="7"/>
      <c r="T78" s="6"/>
      <c r="U78" s="7">
        <v>0</v>
      </c>
      <c r="V78" s="6"/>
      <c r="W78" s="7"/>
      <c r="X78" s="6"/>
      <c r="Y78" s="7">
        <v>0</v>
      </c>
      <c r="Z78" s="6"/>
      <c r="AA78" s="7"/>
      <c r="AB78" s="6"/>
      <c r="AC78" s="7">
        <v>0</v>
      </c>
      <c r="AD78" s="6"/>
      <c r="AE78" s="7"/>
      <c r="AF78" s="6"/>
      <c r="AG78" s="7">
        <v>0</v>
      </c>
      <c r="AH78" s="6"/>
      <c r="AI78" s="7"/>
      <c r="AJ78" s="6"/>
      <c r="AK78" s="7">
        <v>0</v>
      </c>
      <c r="AL78" s="6"/>
      <c r="AM78" s="7"/>
      <c r="AN78" s="6"/>
      <c r="AO78" s="7">
        <v>0</v>
      </c>
      <c r="AP78" s="6"/>
      <c r="AQ78" s="7"/>
      <c r="AR78" s="6"/>
      <c r="AS78" s="7">
        <v>0</v>
      </c>
      <c r="AT78" s="6"/>
      <c r="AU78" s="7"/>
      <c r="AV78" s="6"/>
      <c r="AW78" s="7">
        <v>0</v>
      </c>
      <c r="AX78" s="6"/>
      <c r="AY78" s="7"/>
      <c r="AZ78" s="6"/>
      <c r="BA78" s="7">
        <v>0</v>
      </c>
      <c r="BB78" s="6"/>
      <c r="BC78" s="7">
        <f t="shared" si="50"/>
        <v>500</v>
      </c>
      <c r="BD78" s="6"/>
      <c r="BE78" s="7"/>
      <c r="BF78" s="6"/>
      <c r="BG78" s="7"/>
      <c r="BH78" s="6"/>
      <c r="BK78" s="7">
        <v>500</v>
      </c>
      <c r="BL78" s="6"/>
      <c r="BM78" s="7"/>
      <c r="BN78" s="6"/>
      <c r="BO78" s="7"/>
      <c r="BP78" s="6"/>
      <c r="BQ78" s="7"/>
      <c r="BR78" s="6"/>
      <c r="BS78" s="7"/>
      <c r="BT78" s="6"/>
      <c r="BU78" s="7"/>
      <c r="BV78" s="6"/>
      <c r="BW78" s="7"/>
      <c r="BX78" s="6"/>
      <c r="BY78" s="7"/>
      <c r="BZ78" s="6"/>
      <c r="CA78" s="7"/>
      <c r="CB78" s="6"/>
      <c r="CC78" s="7"/>
      <c r="CD78" s="6"/>
      <c r="CE78" s="7"/>
      <c r="CF78" s="6"/>
      <c r="CG78" s="7"/>
      <c r="CH78" s="6"/>
      <c r="CI78" s="7">
        <f t="shared" si="51"/>
        <v>500</v>
      </c>
      <c r="CJ78" s="6"/>
      <c r="CK78" s="7"/>
      <c r="CL78" s="6"/>
      <c r="CM78" s="7"/>
      <c r="CN78" s="6"/>
      <c r="CP78" s="7">
        <v>500</v>
      </c>
      <c r="CQ78" s="6"/>
      <c r="CR78" s="7"/>
      <c r="CS78" s="6"/>
      <c r="CT78" s="7"/>
      <c r="CU78" s="6"/>
      <c r="CV78" s="7"/>
      <c r="CW78" s="6"/>
      <c r="CX78" s="7"/>
      <c r="CY78" s="6"/>
      <c r="CZ78" s="7"/>
      <c r="DA78" s="6"/>
      <c r="DB78" s="7"/>
      <c r="DC78" s="6"/>
      <c r="DD78" s="7"/>
      <c r="DE78" s="6"/>
      <c r="DF78" s="7"/>
      <c r="DG78" s="6"/>
      <c r="DH78" s="7"/>
      <c r="DI78" s="6"/>
      <c r="DJ78" s="7"/>
      <c r="DK78" s="6"/>
      <c r="DL78" s="7"/>
      <c r="DM78" s="6"/>
      <c r="DN78" s="7">
        <f t="shared" si="53"/>
        <v>500</v>
      </c>
      <c r="DO78" s="6"/>
      <c r="DP78" s="7">
        <f t="shared" si="54"/>
        <v>500</v>
      </c>
      <c r="DQ78" s="6"/>
      <c r="DR78" s="7"/>
    </row>
    <row r="79" spans="1:122" x14ac:dyDescent="0.25">
      <c r="A79" s="1"/>
      <c r="B79" s="1"/>
      <c r="C79" s="1"/>
      <c r="D79" s="1" t="s">
        <v>76</v>
      </c>
      <c r="E79" s="1"/>
      <c r="F79" s="1"/>
      <c r="G79" s="5">
        <f>ROUND(SUM(G70:G71)+SUM(G77:G78),5)</f>
        <v>500</v>
      </c>
      <c r="H79" s="6"/>
      <c r="I79" s="5">
        <f>ROUND(SUM(I70:I71)+SUM(I77:I78),5)</f>
        <v>400</v>
      </c>
      <c r="J79" s="6"/>
      <c r="K79" s="5">
        <f>ROUND(SUM(K70:K71)+SUM(K77:K78),5)</f>
        <v>0</v>
      </c>
      <c r="L79" s="6"/>
      <c r="M79" s="5">
        <f>ROUND(SUM(M70:M71)+SUM(M77:M78),5)</f>
        <v>0</v>
      </c>
      <c r="N79" s="6"/>
      <c r="O79" s="5">
        <f>ROUND(SUM(O70:O71)+SUM(O77:O78),5)</f>
        <v>14000</v>
      </c>
      <c r="P79" s="6"/>
      <c r="Q79" s="5">
        <f>ROUND(SUM(Q70:Q71)+SUM(Q77:Q78),5)</f>
        <v>13627.6</v>
      </c>
      <c r="R79" s="6"/>
      <c r="S79" s="5">
        <f>ROUND(SUM(S70:S71)+SUM(S77:S78),5)</f>
        <v>0</v>
      </c>
      <c r="T79" s="6"/>
      <c r="U79" s="5">
        <f>ROUND(SUM(U70:U71)+SUM(U77:U78),5)</f>
        <v>0</v>
      </c>
      <c r="V79" s="6"/>
      <c r="W79" s="5">
        <f>ROUND(SUM(W70:W71)+SUM(W77:W78),5)</f>
        <v>1500</v>
      </c>
      <c r="X79" s="6"/>
      <c r="Y79" s="5">
        <f>ROUND(SUM(Y70:Y71)+SUM(Y77:Y78),5)</f>
        <v>1004.65</v>
      </c>
      <c r="Z79" s="6"/>
      <c r="AA79" s="5">
        <f>ROUND(SUM(AA70:AA71)+SUM(AA77:AA78),5)</f>
        <v>0</v>
      </c>
      <c r="AB79" s="6"/>
      <c r="AC79" s="5">
        <f>ROUND(SUM(AC70:AC71)+SUM(AC77:AC78),5)</f>
        <v>10213.07</v>
      </c>
      <c r="AD79" s="6"/>
      <c r="AE79" s="5">
        <f>ROUND(SUM(AE70:AE71)+SUM(AE77:AE78),5)</f>
        <v>0</v>
      </c>
      <c r="AF79" s="6"/>
      <c r="AG79" s="5">
        <f>ROUND(SUM(AG70:AG71)+SUM(AG77:AG78),5)</f>
        <v>0</v>
      </c>
      <c r="AH79" s="6"/>
      <c r="AI79" s="5">
        <f>ROUND(SUM(AI70:AI71)+SUM(AI77:AI78),5)</f>
        <v>0</v>
      </c>
      <c r="AJ79" s="6"/>
      <c r="AK79" s="5">
        <f>ROUND(SUM(AK70:AK71)+SUM(AK77:AK78),5)</f>
        <v>0</v>
      </c>
      <c r="AL79" s="6"/>
      <c r="AM79" s="5">
        <f>ROUND(SUM(AM70:AM71)+SUM(AM77:AM78),5)</f>
        <v>0</v>
      </c>
      <c r="AN79" s="6"/>
      <c r="AO79" s="5">
        <f>ROUND(SUM(AO70:AO71)+SUM(AO77:AO78),5)</f>
        <v>13392.29</v>
      </c>
      <c r="AP79" s="6"/>
      <c r="AQ79" s="5">
        <f>ROUND(SUM(AQ70:AQ71)+SUM(AQ77:AQ78),5)</f>
        <v>11000</v>
      </c>
      <c r="AR79" s="6"/>
      <c r="AS79" s="5">
        <f>ROUND(SUM(AS70:AS71)+SUM(AS77:AS78),5)</f>
        <v>10137.32</v>
      </c>
      <c r="AT79" s="6"/>
      <c r="AU79" s="5">
        <f>ROUND(SUM(AU70:AU71)+SUM(AU77:AU78),5)</f>
        <v>40000</v>
      </c>
      <c r="AV79" s="6"/>
      <c r="AW79" s="5">
        <f>ROUND(SUM(AW70:AW71)+SUM(AW77:AW78),5)</f>
        <v>3122.12</v>
      </c>
      <c r="AX79" s="6"/>
      <c r="AY79" s="5">
        <f>ROUND(SUM(AY70:AY71)+SUM(AY77:AY78),5)</f>
        <v>18000</v>
      </c>
      <c r="AZ79" s="6"/>
      <c r="BA79" s="5">
        <f>ROUND(SUM(BA70:BA71)+SUM(BA77:BA78),5)</f>
        <v>74403.88</v>
      </c>
      <c r="BB79" s="6"/>
      <c r="BC79" s="5">
        <f t="shared" si="50"/>
        <v>85000</v>
      </c>
      <c r="BD79" s="6"/>
      <c r="BE79" s="5">
        <f>ROUND(I79+M79+Q79+U79+Y79+AC79+AG79+AK79+AO79+AS79+AW79+BA79,5)</f>
        <v>126300.93</v>
      </c>
      <c r="BF79" s="6"/>
      <c r="BG79" s="5">
        <f>ROUND((BC79-BE79),5)</f>
        <v>-41300.93</v>
      </c>
      <c r="BH79" s="6"/>
      <c r="BK79" s="5">
        <f>ROUND(SUM(BK70:BK71)+SUM(BK77:BK78),5)</f>
        <v>500</v>
      </c>
      <c r="BL79" s="6"/>
      <c r="BM79" s="5">
        <f>ROUND(SUM(BM70:BM71)+SUM(BM77:BM78),5)</f>
        <v>0</v>
      </c>
      <c r="BN79" s="6"/>
      <c r="BO79" s="5">
        <f>ROUND(SUM(BO70:BO71)+SUM(BO77:BO78),5)</f>
        <v>14000</v>
      </c>
      <c r="BP79" s="6"/>
      <c r="BQ79" s="5">
        <f>ROUND(SUM(BQ70:BQ71)+SUM(BQ77:BQ78),5)</f>
        <v>0</v>
      </c>
      <c r="BR79" s="6"/>
      <c r="BS79" s="5">
        <f>ROUND(SUM(BS70:BS71)+SUM(BS77:BS78),5)</f>
        <v>1500</v>
      </c>
      <c r="BT79" s="6"/>
      <c r="BU79" s="5">
        <f>ROUND(SUM(BU70:BU71)+SUM(BU77:BU78),5)</f>
        <v>0</v>
      </c>
      <c r="BV79" s="6"/>
      <c r="BW79" s="5">
        <f>ROUND(SUM(BW70:BW71)+SUM(BW77:BW78),5)</f>
        <v>0</v>
      </c>
      <c r="BX79" s="6"/>
      <c r="BY79" s="5">
        <f>ROUND(SUM(BY70:BY71)+SUM(BY77:BY78),5)</f>
        <v>0</v>
      </c>
      <c r="BZ79" s="6"/>
      <c r="CA79" s="5">
        <f>ROUND(SUM(CA70:CA71)+SUM(CA77:CA78),5)</f>
        <v>0</v>
      </c>
      <c r="CB79" s="6"/>
      <c r="CC79" s="5">
        <f>ROUND(SUM(CC70:CC71)+SUM(CC77:CC78),5)</f>
        <v>11000</v>
      </c>
      <c r="CD79" s="6"/>
      <c r="CE79" s="5">
        <f>ROUND(SUM(CE70:CE71)+SUM(CE77:CE78),5)</f>
        <v>40000</v>
      </c>
      <c r="CF79" s="6"/>
      <c r="CG79" s="5">
        <f>ROUND(SUM(CG70:CG71)+SUM(CG77:CG78),5)</f>
        <v>18000</v>
      </c>
      <c r="CH79" s="6"/>
      <c r="CI79" s="5">
        <f t="shared" si="51"/>
        <v>85000</v>
      </c>
      <c r="CJ79" s="6"/>
      <c r="CK79" s="5">
        <f>BC79</f>
        <v>85000</v>
      </c>
      <c r="CL79" s="6"/>
      <c r="CM79" s="5">
        <f>ROUND((CI79-CK79),5)</f>
        <v>0</v>
      </c>
      <c r="CN79" s="6"/>
      <c r="CP79" s="5">
        <f>ROUND(SUM(CP70:CP71)+SUM(CP77:CP78),5)</f>
        <v>500</v>
      </c>
      <c r="CQ79" s="6"/>
      <c r="CR79" s="5">
        <f>ROUND(SUM(CR70:CR71)+SUM(CR77:CR78),5)</f>
        <v>0</v>
      </c>
      <c r="CS79" s="6"/>
      <c r="CT79" s="5">
        <f>ROUND(SUM(CT70:CT71)+SUM(CT77:CT78),5)</f>
        <v>14000</v>
      </c>
      <c r="CU79" s="6"/>
      <c r="CV79" s="5">
        <f>ROUND(SUM(CV70:CV71)+SUM(CV77:CV78),5)</f>
        <v>0</v>
      </c>
      <c r="CW79" s="6"/>
      <c r="CX79" s="5">
        <f>ROUND(SUM(CX70:CX71)+SUM(CX77:CX78),5)</f>
        <v>1500</v>
      </c>
      <c r="CY79" s="6"/>
      <c r="CZ79" s="5">
        <f>ROUND(SUM(CZ70:CZ71)+SUM(CZ77:CZ78),5)</f>
        <v>0</v>
      </c>
      <c r="DA79" s="6"/>
      <c r="DB79" s="5">
        <f>ROUND(SUM(DB70:DB71)+SUM(DB77:DB78),5)</f>
        <v>0</v>
      </c>
      <c r="DC79" s="6"/>
      <c r="DD79" s="5">
        <f>ROUND(SUM(DD70:DD71)+SUM(DD77:DD78),5)</f>
        <v>0</v>
      </c>
      <c r="DE79" s="6"/>
      <c r="DF79" s="5">
        <f>ROUND(SUM(DF70:DF71)+SUM(DF77:DF78),5)</f>
        <v>0</v>
      </c>
      <c r="DG79" s="6"/>
      <c r="DH79" s="5">
        <f>ROUND(SUM(DH70:DH71)+SUM(DH77:DH78),5)</f>
        <v>11000</v>
      </c>
      <c r="DI79" s="6"/>
      <c r="DJ79" s="5">
        <f>ROUND(SUM(DJ70:DJ71)+SUM(DJ77:DJ78),5)</f>
        <v>40000</v>
      </c>
      <c r="DK79" s="6"/>
      <c r="DL79" s="5">
        <f>ROUND(SUM(DL70:DL71)+SUM(DL77:DL78),5)</f>
        <v>18000</v>
      </c>
      <c r="DM79" s="6"/>
      <c r="DN79" s="5">
        <f t="shared" si="53"/>
        <v>85000</v>
      </c>
      <c r="DO79" s="6"/>
      <c r="DP79" s="5">
        <f t="shared" si="54"/>
        <v>85000</v>
      </c>
      <c r="DQ79" s="6"/>
      <c r="DR79" s="5">
        <f>ROUND((DN79-DP79),5)</f>
        <v>0</v>
      </c>
    </row>
    <row r="80" spans="1:122" x14ac:dyDescent="0.25">
      <c r="A80" s="1"/>
      <c r="B80" s="1"/>
      <c r="C80" s="1"/>
      <c r="D80" s="1" t="s">
        <v>77</v>
      </c>
      <c r="E80" s="1"/>
      <c r="F80" s="1"/>
      <c r="G80" s="5"/>
      <c r="H80" s="6"/>
      <c r="I80" s="5"/>
      <c r="J80" s="6"/>
      <c r="K80" s="5"/>
      <c r="L80" s="6"/>
      <c r="M80" s="5"/>
      <c r="N80" s="6"/>
      <c r="O80" s="5"/>
      <c r="P80" s="6"/>
      <c r="Q80" s="5"/>
      <c r="R80" s="6"/>
      <c r="S80" s="5"/>
      <c r="T80" s="6"/>
      <c r="U80" s="5"/>
      <c r="V80" s="6"/>
      <c r="W80" s="5"/>
      <c r="X80" s="6"/>
      <c r="Y80" s="5"/>
      <c r="Z80" s="6"/>
      <c r="AA80" s="5"/>
      <c r="AB80" s="6"/>
      <c r="AC80" s="5"/>
      <c r="AD80" s="6"/>
      <c r="AE80" s="5"/>
      <c r="AF80" s="6"/>
      <c r="AG80" s="5"/>
      <c r="AH80" s="6"/>
      <c r="AI80" s="5"/>
      <c r="AJ80" s="6"/>
      <c r="AK80" s="5"/>
      <c r="AL80" s="6"/>
      <c r="AM80" s="5"/>
      <c r="AN80" s="6"/>
      <c r="AO80" s="5"/>
      <c r="AP80" s="6"/>
      <c r="AQ80" s="5"/>
      <c r="AR80" s="6"/>
      <c r="AS80" s="5"/>
      <c r="AT80" s="6"/>
      <c r="AU80" s="5"/>
      <c r="AV80" s="6"/>
      <c r="AW80" s="5"/>
      <c r="AX80" s="6"/>
      <c r="AY80" s="5"/>
      <c r="AZ80" s="6"/>
      <c r="BA80" s="5"/>
      <c r="BB80" s="6"/>
      <c r="BC80" s="5"/>
      <c r="BD80" s="6"/>
      <c r="BE80" s="5"/>
      <c r="BF80" s="6"/>
      <c r="BG80" s="5"/>
      <c r="BH80" s="6"/>
      <c r="BK80" s="5"/>
      <c r="BL80" s="6"/>
      <c r="BM80" s="5"/>
      <c r="BN80" s="6"/>
      <c r="BO80" s="5"/>
      <c r="BP80" s="6"/>
      <c r="BQ80" s="5"/>
      <c r="BR80" s="6"/>
      <c r="BS80" s="5"/>
      <c r="BT80" s="6"/>
      <c r="BU80" s="5"/>
      <c r="BV80" s="6"/>
      <c r="BW80" s="5"/>
      <c r="BX80" s="6"/>
      <c r="BY80" s="5"/>
      <c r="BZ80" s="6"/>
      <c r="CA80" s="5"/>
      <c r="CB80" s="6"/>
      <c r="CC80" s="5"/>
      <c r="CD80" s="6"/>
      <c r="CE80" s="5"/>
      <c r="CF80" s="6"/>
      <c r="CG80" s="5"/>
      <c r="CH80" s="6"/>
      <c r="CI80" s="5"/>
      <c r="CJ80" s="6"/>
      <c r="CK80" s="5"/>
      <c r="CL80" s="6"/>
      <c r="CM80" s="5"/>
      <c r="CN80" s="6"/>
      <c r="CP80" s="5"/>
      <c r="CQ80" s="6"/>
      <c r="CR80" s="5"/>
      <c r="CS80" s="6"/>
      <c r="CT80" s="5"/>
      <c r="CU80" s="6"/>
      <c r="CV80" s="5"/>
      <c r="CW80" s="6"/>
      <c r="CX80" s="5"/>
      <c r="CY80" s="6"/>
      <c r="CZ80" s="5"/>
      <c r="DA80" s="6"/>
      <c r="DB80" s="5"/>
      <c r="DC80" s="6"/>
      <c r="DD80" s="5"/>
      <c r="DE80" s="6"/>
      <c r="DF80" s="5"/>
      <c r="DG80" s="6"/>
      <c r="DH80" s="5"/>
      <c r="DI80" s="6"/>
      <c r="DJ80" s="5"/>
      <c r="DK80" s="6"/>
      <c r="DL80" s="5"/>
      <c r="DM80" s="6"/>
      <c r="DN80" s="5"/>
      <c r="DO80" s="6"/>
      <c r="DP80" s="5"/>
      <c r="DQ80" s="6"/>
      <c r="DR80" s="5"/>
    </row>
    <row r="81" spans="1:122" x14ac:dyDescent="0.25">
      <c r="A81" s="1"/>
      <c r="B81" s="1"/>
      <c r="C81" s="1"/>
      <c r="D81" s="1"/>
      <c r="E81" s="1" t="s">
        <v>78</v>
      </c>
      <c r="F81" s="1"/>
      <c r="G81" s="5"/>
      <c r="H81" s="6"/>
      <c r="I81" s="5">
        <v>0</v>
      </c>
      <c r="J81" s="6"/>
      <c r="K81" s="5">
        <v>5000</v>
      </c>
      <c r="L81" s="6"/>
      <c r="M81" s="5">
        <v>4206.25</v>
      </c>
      <c r="N81" s="6"/>
      <c r="O81" s="5"/>
      <c r="P81" s="6"/>
      <c r="Q81" s="5">
        <v>0</v>
      </c>
      <c r="R81" s="6"/>
      <c r="S81" s="5"/>
      <c r="T81" s="6"/>
      <c r="U81" s="5">
        <v>0</v>
      </c>
      <c r="V81" s="6"/>
      <c r="W81" s="5"/>
      <c r="X81" s="6"/>
      <c r="Y81" s="5">
        <v>0</v>
      </c>
      <c r="Z81" s="6"/>
      <c r="AA81" s="5"/>
      <c r="AB81" s="6"/>
      <c r="AC81" s="5">
        <v>0</v>
      </c>
      <c r="AD81" s="6"/>
      <c r="AE81" s="5"/>
      <c r="AF81" s="6"/>
      <c r="AG81" s="5">
        <v>0</v>
      </c>
      <c r="AH81" s="6"/>
      <c r="AI81" s="5"/>
      <c r="AJ81" s="6"/>
      <c r="AK81" s="5">
        <v>0</v>
      </c>
      <c r="AL81" s="6"/>
      <c r="AM81" s="5"/>
      <c r="AN81" s="6"/>
      <c r="AO81" s="5">
        <v>0</v>
      </c>
      <c r="AP81" s="6"/>
      <c r="AQ81" s="5"/>
      <c r="AR81" s="6"/>
      <c r="AS81" s="5">
        <v>0</v>
      </c>
      <c r="AT81" s="6"/>
      <c r="AU81" s="5"/>
      <c r="AV81" s="6"/>
      <c r="AW81" s="5">
        <v>0</v>
      </c>
      <c r="AX81" s="6"/>
      <c r="AY81" s="5"/>
      <c r="AZ81" s="6"/>
      <c r="BA81" s="5">
        <v>0</v>
      </c>
      <c r="BB81" s="6"/>
      <c r="BC81" s="5">
        <f>ROUND(G81+K81+O81+S81+W81+AA81+AE81+AI81+AM81+AQ81+AU81+AY81,5)</f>
        <v>5000</v>
      </c>
      <c r="BD81" s="6"/>
      <c r="BE81" s="5">
        <f>ROUND(I81+M81+Q81+U81+Y81+AC81+AG81+AK81+AO81+AS81+AW81+BA81,5)</f>
        <v>4206.25</v>
      </c>
      <c r="BF81" s="6"/>
      <c r="BG81" s="5">
        <f>ROUND((BC81-BE81),5)</f>
        <v>793.75</v>
      </c>
      <c r="BH81" s="6"/>
      <c r="BK81" s="5"/>
      <c r="BL81" s="6"/>
      <c r="BM81" s="5">
        <v>5000</v>
      </c>
      <c r="BN81" s="6"/>
      <c r="BO81" s="5"/>
      <c r="BP81" s="6"/>
      <c r="BQ81" s="5"/>
      <c r="BR81" s="6"/>
      <c r="BS81" s="5"/>
      <c r="BT81" s="6"/>
      <c r="BU81" s="5"/>
      <c r="BV81" s="6"/>
      <c r="BW81" s="5"/>
      <c r="BX81" s="6"/>
      <c r="BY81" s="5"/>
      <c r="BZ81" s="6"/>
      <c r="CA81" s="5"/>
      <c r="CB81" s="6"/>
      <c r="CC81" s="5"/>
      <c r="CD81" s="6"/>
      <c r="CE81" s="5"/>
      <c r="CF81" s="6"/>
      <c r="CG81" s="5"/>
      <c r="CH81" s="6"/>
      <c r="CI81" s="5">
        <f>ROUND(BK81+BM81+BO81+BQ81+BS81+BU81+BW81+BY81+CA81+CC81+CE81+CG81,5)</f>
        <v>5000</v>
      </c>
      <c r="CJ81" s="6"/>
      <c r="CK81" s="5">
        <f t="shared" ref="CK81:CK82" si="55">BC81</f>
        <v>5000</v>
      </c>
      <c r="CL81" s="6"/>
      <c r="CM81" s="5">
        <f>ROUND((CI81-CK81),5)</f>
        <v>0</v>
      </c>
      <c r="CN81" s="6"/>
      <c r="CP81" s="5"/>
      <c r="CQ81" s="6"/>
      <c r="CR81" s="5">
        <v>5000</v>
      </c>
      <c r="CS81" s="6"/>
      <c r="CT81" s="5"/>
      <c r="CU81" s="6"/>
      <c r="CV81" s="5"/>
      <c r="CW81" s="6"/>
      <c r="CX81" s="5"/>
      <c r="CY81" s="6"/>
      <c r="CZ81" s="5"/>
      <c r="DA81" s="6"/>
      <c r="DB81" s="5"/>
      <c r="DC81" s="6"/>
      <c r="DD81" s="5"/>
      <c r="DE81" s="6"/>
      <c r="DF81" s="5"/>
      <c r="DG81" s="6"/>
      <c r="DH81" s="5"/>
      <c r="DI81" s="6"/>
      <c r="DJ81" s="5"/>
      <c r="DK81" s="6"/>
      <c r="DL81" s="5"/>
      <c r="DM81" s="6"/>
      <c r="DN81" s="5">
        <f>ROUND(CP81+CR81+CT81+CV81+CX81+CZ81+DB81+DD81+DF81+DH81+DJ81+DL81,5)</f>
        <v>5000</v>
      </c>
      <c r="DO81" s="6"/>
      <c r="DP81" s="5">
        <f t="shared" ref="DP81:DP82" si="56">CI81</f>
        <v>5000</v>
      </c>
      <c r="DQ81" s="6"/>
      <c r="DR81" s="5">
        <f>ROUND((DN81-DP81),5)</f>
        <v>0</v>
      </c>
    </row>
    <row r="82" spans="1:122" x14ac:dyDescent="0.25">
      <c r="A82" s="1"/>
      <c r="B82" s="1"/>
      <c r="C82" s="1"/>
      <c r="D82" s="1"/>
      <c r="E82" s="1" t="s">
        <v>79</v>
      </c>
      <c r="F82" s="1"/>
      <c r="G82" s="45">
        <v>1175</v>
      </c>
      <c r="H82" s="6"/>
      <c r="I82" s="5">
        <v>0</v>
      </c>
      <c r="J82" s="6"/>
      <c r="K82" s="45">
        <v>1175</v>
      </c>
      <c r="L82" s="6"/>
      <c r="M82" s="5">
        <v>1289.96</v>
      </c>
      <c r="N82" s="6"/>
      <c r="O82" s="45">
        <v>1175</v>
      </c>
      <c r="P82" s="6"/>
      <c r="Q82" s="5">
        <v>1144.98</v>
      </c>
      <c r="R82" s="6"/>
      <c r="S82" s="45">
        <v>1175</v>
      </c>
      <c r="T82" s="6"/>
      <c r="U82" s="5">
        <v>1144.98</v>
      </c>
      <c r="V82" s="6"/>
      <c r="W82" s="45">
        <v>1175</v>
      </c>
      <c r="X82" s="6"/>
      <c r="Y82" s="5">
        <v>1144.98</v>
      </c>
      <c r="Z82" s="6"/>
      <c r="AA82" s="45">
        <v>1175</v>
      </c>
      <c r="AB82" s="6"/>
      <c r="AC82" s="5">
        <v>1144.98</v>
      </c>
      <c r="AD82" s="6"/>
      <c r="AE82" s="45">
        <v>1175</v>
      </c>
      <c r="AF82" s="6"/>
      <c r="AG82" s="5">
        <v>1144.98</v>
      </c>
      <c r="AH82" s="6"/>
      <c r="AI82" s="45">
        <v>1175</v>
      </c>
      <c r="AJ82" s="6"/>
      <c r="AK82" s="5">
        <v>0</v>
      </c>
      <c r="AL82" s="6"/>
      <c r="AM82" s="45">
        <v>1175</v>
      </c>
      <c r="AN82" s="6"/>
      <c r="AO82" s="5">
        <v>2289.96</v>
      </c>
      <c r="AP82" s="6"/>
      <c r="AQ82" s="45">
        <v>1175</v>
      </c>
      <c r="AR82" s="6"/>
      <c r="AS82" s="5">
        <v>1144.98</v>
      </c>
      <c r="AT82" s="6"/>
      <c r="AU82" s="45">
        <v>1175</v>
      </c>
      <c r="AV82" s="6"/>
      <c r="AW82" s="5">
        <v>1144.98</v>
      </c>
      <c r="AX82" s="6"/>
      <c r="AY82" s="45">
        <v>1175</v>
      </c>
      <c r="AZ82" s="6"/>
      <c r="BA82" s="5">
        <v>2289.96</v>
      </c>
      <c r="BB82" s="6"/>
      <c r="BC82" s="45">
        <f>ROUND(G82+K82+O82+S82+W82+AA82+AE82+AI82+AM82+AQ82+AU82+AY82,5)</f>
        <v>14100</v>
      </c>
      <c r="BD82" s="6"/>
      <c r="BE82" s="5">
        <f>ROUND(I82+M82+Q82+U82+Y82+AC82+AG82+AK82+AO82+AS82+AW82+BA82,5)</f>
        <v>13884.74</v>
      </c>
      <c r="BF82" s="6"/>
      <c r="BG82" s="5">
        <f>ROUND((BC82-BE82),5)</f>
        <v>215.26</v>
      </c>
      <c r="BH82" s="6"/>
      <c r="BI82">
        <f>14100-13910</f>
        <v>190</v>
      </c>
      <c r="BK82" s="5">
        <v>1160</v>
      </c>
      <c r="BL82" s="6"/>
      <c r="BM82" s="5">
        <v>1160</v>
      </c>
      <c r="BN82" s="6"/>
      <c r="BO82" s="5">
        <v>1160</v>
      </c>
      <c r="BP82" s="6"/>
      <c r="BQ82" s="5">
        <v>1160</v>
      </c>
      <c r="BR82" s="6"/>
      <c r="BS82" s="5">
        <v>1160</v>
      </c>
      <c r="BT82" s="6"/>
      <c r="BU82" s="5">
        <v>1160</v>
      </c>
      <c r="BV82" s="6"/>
      <c r="BW82" s="5">
        <v>1160</v>
      </c>
      <c r="BX82" s="6"/>
      <c r="BY82" s="5">
        <v>1160</v>
      </c>
      <c r="BZ82" s="6"/>
      <c r="CA82" s="5">
        <v>1150</v>
      </c>
      <c r="CB82" s="6"/>
      <c r="CC82" s="5">
        <v>1160</v>
      </c>
      <c r="CD82" s="6"/>
      <c r="CE82" s="5">
        <v>1160</v>
      </c>
      <c r="CF82" s="6"/>
      <c r="CG82" s="5">
        <v>1160</v>
      </c>
      <c r="CH82" s="6"/>
      <c r="CI82" s="5">
        <f>ROUND(BK82+BM82+BO82+BQ82+BS82+BU82+BW82+BY82+CA82+CC82+CE82+CG82,5)</f>
        <v>13910</v>
      </c>
      <c r="CJ82" s="6"/>
      <c r="CK82" s="5">
        <f t="shared" si="55"/>
        <v>14100</v>
      </c>
      <c r="CL82" s="6"/>
      <c r="CM82" s="5">
        <f>ROUND((CI82-CK82),5)</f>
        <v>-190</v>
      </c>
      <c r="CN82" s="6"/>
      <c r="CP82" s="5">
        <v>1160</v>
      </c>
      <c r="CQ82" s="6"/>
      <c r="CR82" s="5">
        <v>1160</v>
      </c>
      <c r="CS82" s="6"/>
      <c r="CT82" s="5">
        <v>1160</v>
      </c>
      <c r="CU82" s="6"/>
      <c r="CV82" s="5">
        <v>1160</v>
      </c>
      <c r="CW82" s="6"/>
      <c r="CX82" s="5">
        <v>1160</v>
      </c>
      <c r="CY82" s="6"/>
      <c r="CZ82" s="5">
        <v>1160</v>
      </c>
      <c r="DA82" s="6"/>
      <c r="DB82" s="5">
        <v>1160</v>
      </c>
      <c r="DC82" s="6"/>
      <c r="DD82" s="5">
        <v>1160</v>
      </c>
      <c r="DE82" s="6"/>
      <c r="DF82" s="5">
        <v>1150</v>
      </c>
      <c r="DG82" s="6"/>
      <c r="DH82" s="5">
        <v>1160</v>
      </c>
      <c r="DI82" s="6"/>
      <c r="DJ82" s="5">
        <v>1160</v>
      </c>
      <c r="DK82" s="6"/>
      <c r="DL82" s="5">
        <v>1160</v>
      </c>
      <c r="DM82" s="6"/>
      <c r="DN82" s="5">
        <f>ROUND(CP82+CR82+CT82+CV82+CX82+CZ82+DB82+DD82+DF82+DH82+DJ82+DL82,5)</f>
        <v>13910</v>
      </c>
      <c r="DO82" s="6"/>
      <c r="DP82" s="5">
        <f t="shared" si="56"/>
        <v>13910</v>
      </c>
      <c r="DQ82" s="6"/>
      <c r="DR82" s="5">
        <f>ROUND((DN82-DP82),5)</f>
        <v>0</v>
      </c>
    </row>
    <row r="83" spans="1:122" x14ac:dyDescent="0.25">
      <c r="A83" s="1"/>
      <c r="B83" s="1"/>
      <c r="C83" s="1"/>
      <c r="D83" s="1"/>
      <c r="E83" s="1" t="s">
        <v>80</v>
      </c>
      <c r="F83" s="1"/>
      <c r="G83" s="5"/>
      <c r="H83" s="6"/>
      <c r="I83" s="5"/>
      <c r="J83" s="6"/>
      <c r="K83" s="5"/>
      <c r="L83" s="6"/>
      <c r="M83" s="5"/>
      <c r="N83" s="6"/>
      <c r="O83" s="5"/>
      <c r="P83" s="6"/>
      <c r="Q83" s="5"/>
      <c r="R83" s="6"/>
      <c r="S83" s="5"/>
      <c r="T83" s="6"/>
      <c r="U83" s="5"/>
      <c r="V83" s="6"/>
      <c r="W83" s="5"/>
      <c r="X83" s="6"/>
      <c r="Y83" s="5"/>
      <c r="Z83" s="6"/>
      <c r="AA83" s="5"/>
      <c r="AB83" s="6"/>
      <c r="AC83" s="5"/>
      <c r="AD83" s="6"/>
      <c r="AE83" s="5"/>
      <c r="AF83" s="6"/>
      <c r="AG83" s="5"/>
      <c r="AH83" s="6"/>
      <c r="AI83" s="5"/>
      <c r="AJ83" s="6"/>
      <c r="AK83" s="5"/>
      <c r="AL83" s="6"/>
      <c r="AM83" s="5"/>
      <c r="AN83" s="6"/>
      <c r="AO83" s="5"/>
      <c r="AP83" s="6"/>
      <c r="AQ83" s="5"/>
      <c r="AR83" s="6"/>
      <c r="AS83" s="5"/>
      <c r="AT83" s="6"/>
      <c r="AU83" s="5"/>
      <c r="AV83" s="6"/>
      <c r="AW83" s="5"/>
      <c r="AX83" s="6"/>
      <c r="AY83" s="5"/>
      <c r="AZ83" s="6"/>
      <c r="BA83" s="5"/>
      <c r="BB83" s="6"/>
      <c r="BC83" s="5"/>
      <c r="BD83" s="6"/>
      <c r="BE83" s="5"/>
      <c r="BF83" s="6"/>
      <c r="BG83" s="5"/>
      <c r="BH83" s="6"/>
      <c r="BK83" s="5"/>
      <c r="BL83" s="6"/>
      <c r="BM83" s="5"/>
      <c r="BN83" s="6"/>
      <c r="BO83" s="5"/>
      <c r="BP83" s="6"/>
      <c r="BQ83" s="5"/>
      <c r="BR83" s="6"/>
      <c r="BS83" s="5"/>
      <c r="BT83" s="6"/>
      <c r="BU83" s="5"/>
      <c r="BV83" s="6"/>
      <c r="BW83" s="5"/>
      <c r="BX83" s="6"/>
      <c r="BY83" s="5"/>
      <c r="BZ83" s="6"/>
      <c r="CA83" s="5"/>
      <c r="CB83" s="6"/>
      <c r="CC83" s="5"/>
      <c r="CD83" s="6"/>
      <c r="CE83" s="5"/>
      <c r="CF83" s="6"/>
      <c r="CG83" s="5"/>
      <c r="CH83" s="6"/>
      <c r="CI83" s="5"/>
      <c r="CJ83" s="6"/>
      <c r="CK83" s="5"/>
      <c r="CL83" s="6"/>
      <c r="CM83" s="5"/>
      <c r="CN83" s="6"/>
      <c r="CP83" s="5"/>
      <c r="CQ83" s="6"/>
      <c r="CR83" s="5"/>
      <c r="CS83" s="6"/>
      <c r="CT83" s="5"/>
      <c r="CU83" s="6"/>
      <c r="CV83" s="5"/>
      <c r="CW83" s="6"/>
      <c r="CX83" s="5"/>
      <c r="CY83" s="6"/>
      <c r="CZ83" s="5"/>
      <c r="DA83" s="6"/>
      <c r="DB83" s="5"/>
      <c r="DC83" s="6"/>
      <c r="DD83" s="5"/>
      <c r="DE83" s="6"/>
      <c r="DF83" s="5"/>
      <c r="DG83" s="6"/>
      <c r="DH83" s="5"/>
      <c r="DI83" s="6"/>
      <c r="DJ83" s="5"/>
      <c r="DK83" s="6"/>
      <c r="DL83" s="5"/>
      <c r="DM83" s="6"/>
      <c r="DN83" s="5"/>
      <c r="DO83" s="6"/>
      <c r="DP83" s="5"/>
      <c r="DQ83" s="6"/>
      <c r="DR83" s="5"/>
    </row>
    <row r="84" spans="1:122" x14ac:dyDescent="0.25">
      <c r="A84" s="1"/>
      <c r="B84" s="1"/>
      <c r="C84" s="1"/>
      <c r="D84" s="1"/>
      <c r="E84" s="1"/>
      <c r="F84" s="1" t="s">
        <v>81</v>
      </c>
      <c r="G84" s="5"/>
      <c r="H84" s="6"/>
      <c r="I84" s="5">
        <v>110.56</v>
      </c>
      <c r="J84" s="6"/>
      <c r="K84" s="5"/>
      <c r="L84" s="6"/>
      <c r="M84" s="5">
        <v>133.69999999999999</v>
      </c>
      <c r="N84" s="6"/>
      <c r="O84" s="5"/>
      <c r="P84" s="6"/>
      <c r="Q84" s="5">
        <v>102.37</v>
      </c>
      <c r="R84" s="6"/>
      <c r="S84" s="5"/>
      <c r="T84" s="6"/>
      <c r="U84" s="5">
        <v>52.74</v>
      </c>
      <c r="V84" s="6"/>
      <c r="W84" s="5"/>
      <c r="X84" s="6"/>
      <c r="Y84" s="5">
        <v>53.36</v>
      </c>
      <c r="Z84" s="6"/>
      <c r="AA84" s="5"/>
      <c r="AB84" s="6"/>
      <c r="AC84" s="5">
        <v>48.9</v>
      </c>
      <c r="AD84" s="6"/>
      <c r="AE84" s="5"/>
      <c r="AF84" s="6"/>
      <c r="AG84" s="5">
        <v>53.03</v>
      </c>
      <c r="AH84" s="6"/>
      <c r="AI84" s="5"/>
      <c r="AJ84" s="6"/>
      <c r="AK84" s="5">
        <v>53.67</v>
      </c>
      <c r="AL84" s="6"/>
      <c r="AM84" s="5"/>
      <c r="AN84" s="6"/>
      <c r="AO84" s="5">
        <v>54.27</v>
      </c>
      <c r="AP84" s="6"/>
      <c r="AQ84" s="5"/>
      <c r="AR84" s="6"/>
      <c r="AS84" s="5">
        <v>59.97</v>
      </c>
      <c r="AT84" s="6"/>
      <c r="AU84" s="5"/>
      <c r="AV84" s="6"/>
      <c r="AW84" s="5">
        <v>65.099999999999994</v>
      </c>
      <c r="AX84" s="6"/>
      <c r="AY84" s="5"/>
      <c r="AZ84" s="6"/>
      <c r="BA84" s="5">
        <v>68.94</v>
      </c>
      <c r="BB84" s="6"/>
      <c r="BC84" s="5">
        <f>ROUND(G84+K84+O84+S84+W84+AA84+AE84+AI84+AM84+AQ84+AU84+AY84,5)</f>
        <v>0</v>
      </c>
      <c r="BD84" s="6"/>
      <c r="BE84" s="5">
        <f>ROUND(I84+M84+Q84+U84+Y84+AC84+AG84+AK84+AO84+AS84+AW84+BA84,5)</f>
        <v>856.61</v>
      </c>
      <c r="BF84" s="6"/>
      <c r="BG84" s="5">
        <f>ROUND((BC84-BE84),5)</f>
        <v>-856.61</v>
      </c>
      <c r="BH84" s="6"/>
      <c r="BK84" s="5"/>
      <c r="BL84" s="6"/>
      <c r="BM84" s="5"/>
      <c r="BN84" s="6"/>
      <c r="BO84" s="5"/>
      <c r="BP84" s="6"/>
      <c r="BQ84" s="5"/>
      <c r="BR84" s="6"/>
      <c r="BS84" s="5"/>
      <c r="BT84" s="6"/>
      <c r="BU84" s="5"/>
      <c r="BV84" s="6"/>
      <c r="BW84" s="5"/>
      <c r="BX84" s="6"/>
      <c r="BY84" s="5"/>
      <c r="BZ84" s="6"/>
      <c r="CA84" s="5"/>
      <c r="CB84" s="6"/>
      <c r="CC84" s="5"/>
      <c r="CD84" s="6"/>
      <c r="CE84" s="5"/>
      <c r="CF84" s="6"/>
      <c r="CG84" s="5"/>
      <c r="CH84" s="6"/>
      <c r="CI84" s="5">
        <f>ROUND(BK84+BM84+BO84+BQ84+BS84+BU84+BW84+BY84+CA84+CC84+CE84+CG84,5)</f>
        <v>0</v>
      </c>
      <c r="CJ84" s="6"/>
      <c r="CK84" s="5">
        <f t="shared" ref="CK84:CK88" si="57">BC84</f>
        <v>0</v>
      </c>
      <c r="CL84" s="6"/>
      <c r="CM84" s="5">
        <f>ROUND((CI84-CK84),5)</f>
        <v>0</v>
      </c>
      <c r="CN84" s="6"/>
      <c r="CP84" s="5"/>
      <c r="CQ84" s="6"/>
      <c r="CR84" s="5"/>
      <c r="CS84" s="6"/>
      <c r="CT84" s="5"/>
      <c r="CU84" s="6"/>
      <c r="CV84" s="5"/>
      <c r="CW84" s="6"/>
      <c r="CX84" s="5"/>
      <c r="CY84" s="6"/>
      <c r="CZ84" s="5"/>
      <c r="DA84" s="6"/>
      <c r="DB84" s="5"/>
      <c r="DC84" s="6"/>
      <c r="DD84" s="5"/>
      <c r="DE84" s="6"/>
      <c r="DF84" s="5"/>
      <c r="DG84" s="6"/>
      <c r="DH84" s="5"/>
      <c r="DI84" s="6"/>
      <c r="DJ84" s="5"/>
      <c r="DK84" s="6"/>
      <c r="DL84" s="5"/>
      <c r="DM84" s="6"/>
      <c r="DN84" s="5">
        <f>ROUND(CP84+CR84+CT84+CV84+CX84+CZ84+DB84+DD84+DF84+DH84+DJ84+DL84,5)</f>
        <v>0</v>
      </c>
      <c r="DO84" s="6"/>
      <c r="DP84" s="5">
        <f t="shared" ref="DP84:DP88" si="58">CI84</f>
        <v>0</v>
      </c>
      <c r="DQ84" s="6"/>
      <c r="DR84" s="5">
        <f>ROUND((DN84-DP84),5)</f>
        <v>0</v>
      </c>
    </row>
    <row r="85" spans="1:122" x14ac:dyDescent="0.25">
      <c r="A85" s="1"/>
      <c r="B85" s="1"/>
      <c r="C85" s="1"/>
      <c r="D85" s="1"/>
      <c r="E85" s="1"/>
      <c r="F85" s="1" t="s">
        <v>82</v>
      </c>
      <c r="G85" s="5"/>
      <c r="H85" s="6"/>
      <c r="I85" s="5">
        <v>31.15</v>
      </c>
      <c r="J85" s="6"/>
      <c r="K85" s="5"/>
      <c r="L85" s="6"/>
      <c r="M85" s="5">
        <v>15.8</v>
      </c>
      <c r="N85" s="6"/>
      <c r="O85" s="5"/>
      <c r="P85" s="6"/>
      <c r="Q85" s="5">
        <v>15.8</v>
      </c>
      <c r="R85" s="6"/>
      <c r="S85" s="5"/>
      <c r="T85" s="6"/>
      <c r="U85" s="5">
        <v>78.72</v>
      </c>
      <c r="V85" s="6"/>
      <c r="W85" s="5"/>
      <c r="X85" s="6"/>
      <c r="Y85" s="5">
        <v>15.8</v>
      </c>
      <c r="Z85" s="6"/>
      <c r="AA85" s="5"/>
      <c r="AB85" s="6"/>
      <c r="AC85" s="5">
        <v>15.8</v>
      </c>
      <c r="AD85" s="6"/>
      <c r="AE85" s="5"/>
      <c r="AF85" s="6"/>
      <c r="AG85" s="5">
        <v>45.22</v>
      </c>
      <c r="AH85" s="6"/>
      <c r="AI85" s="5"/>
      <c r="AJ85" s="6"/>
      <c r="AK85" s="5">
        <v>79.11</v>
      </c>
      <c r="AL85" s="6"/>
      <c r="AM85" s="5"/>
      <c r="AN85" s="6"/>
      <c r="AO85" s="5">
        <v>55</v>
      </c>
      <c r="AP85" s="6"/>
      <c r="AQ85" s="5"/>
      <c r="AR85" s="6"/>
      <c r="AS85" s="5">
        <v>61.3</v>
      </c>
      <c r="AT85" s="6"/>
      <c r="AU85" s="5"/>
      <c r="AV85" s="6"/>
      <c r="AW85" s="5">
        <v>15.8</v>
      </c>
      <c r="AX85" s="6"/>
      <c r="AY85" s="5"/>
      <c r="AZ85" s="6"/>
      <c r="BA85" s="5">
        <v>15.8</v>
      </c>
      <c r="BB85" s="6"/>
      <c r="BC85" s="5">
        <f>ROUND(G85+K85+O85+S85+W85+AA85+AE85+AI85+AM85+AQ85+AU85+AY85,5)</f>
        <v>0</v>
      </c>
      <c r="BD85" s="6"/>
      <c r="BE85" s="5">
        <f>ROUND(I85+M85+Q85+U85+Y85+AC85+AG85+AK85+AO85+AS85+AW85+BA85,5)</f>
        <v>445.3</v>
      </c>
      <c r="BF85" s="6"/>
      <c r="BG85" s="5">
        <f>ROUND((BC85-BE85),5)</f>
        <v>-445.3</v>
      </c>
      <c r="BH85" s="6"/>
      <c r="BK85" s="5"/>
      <c r="BL85" s="6"/>
      <c r="BM85" s="5"/>
      <c r="BN85" s="6"/>
      <c r="BO85" s="5"/>
      <c r="BP85" s="6"/>
      <c r="BQ85" s="5"/>
      <c r="BR85" s="6"/>
      <c r="BS85" s="5"/>
      <c r="BT85" s="6"/>
      <c r="BU85" s="5"/>
      <c r="BV85" s="6"/>
      <c r="BW85" s="5"/>
      <c r="BX85" s="6"/>
      <c r="BY85" s="5"/>
      <c r="BZ85" s="6"/>
      <c r="CA85" s="5"/>
      <c r="CB85" s="6"/>
      <c r="CC85" s="5"/>
      <c r="CD85" s="6"/>
      <c r="CE85" s="5"/>
      <c r="CF85" s="6"/>
      <c r="CG85" s="5"/>
      <c r="CH85" s="6"/>
      <c r="CI85" s="5">
        <f>ROUND(BK85+BM85+BO85+BQ85+BS85+BU85+BW85+BY85+CA85+CC85+CE85+CG85,5)</f>
        <v>0</v>
      </c>
      <c r="CJ85" s="6"/>
      <c r="CK85" s="5">
        <f t="shared" si="57"/>
        <v>0</v>
      </c>
      <c r="CL85" s="6"/>
      <c r="CM85" s="5">
        <f>ROUND((CI85-CK85),5)</f>
        <v>0</v>
      </c>
      <c r="CN85" s="6"/>
      <c r="CP85" s="5"/>
      <c r="CQ85" s="6"/>
      <c r="CR85" s="5"/>
      <c r="CS85" s="6"/>
      <c r="CT85" s="5"/>
      <c r="CU85" s="6"/>
      <c r="CV85" s="5"/>
      <c r="CW85" s="6"/>
      <c r="CX85" s="5"/>
      <c r="CY85" s="6"/>
      <c r="CZ85" s="5"/>
      <c r="DA85" s="6"/>
      <c r="DB85" s="5"/>
      <c r="DC85" s="6"/>
      <c r="DD85" s="5"/>
      <c r="DE85" s="6"/>
      <c r="DF85" s="5"/>
      <c r="DG85" s="6"/>
      <c r="DH85" s="5"/>
      <c r="DI85" s="6"/>
      <c r="DJ85" s="5"/>
      <c r="DK85" s="6"/>
      <c r="DL85" s="5"/>
      <c r="DM85" s="6"/>
      <c r="DN85" s="5">
        <f>ROUND(CP85+CR85+CT85+CV85+CX85+CZ85+DB85+DD85+DF85+DH85+DJ85+DL85,5)</f>
        <v>0</v>
      </c>
      <c r="DO85" s="6"/>
      <c r="DP85" s="5">
        <f t="shared" si="58"/>
        <v>0</v>
      </c>
      <c r="DQ85" s="6"/>
      <c r="DR85" s="5">
        <f>ROUND((DN85-DP85),5)</f>
        <v>0</v>
      </c>
    </row>
    <row r="86" spans="1:122" x14ac:dyDescent="0.25">
      <c r="A86" s="1"/>
      <c r="B86" s="1"/>
      <c r="C86" s="1"/>
      <c r="D86" s="1"/>
      <c r="E86" s="1"/>
      <c r="F86" s="1" t="s">
        <v>83</v>
      </c>
      <c r="G86" s="5"/>
      <c r="H86" s="6"/>
      <c r="I86" s="5">
        <v>52.33</v>
      </c>
      <c r="J86" s="6"/>
      <c r="K86" s="5"/>
      <c r="L86" s="6"/>
      <c r="M86" s="5">
        <v>125.14</v>
      </c>
      <c r="N86" s="6"/>
      <c r="O86" s="5"/>
      <c r="P86" s="6"/>
      <c r="Q86" s="5">
        <v>98.81</v>
      </c>
      <c r="R86" s="6"/>
      <c r="S86" s="5"/>
      <c r="T86" s="6"/>
      <c r="U86" s="5">
        <v>418.45</v>
      </c>
      <c r="V86" s="6"/>
      <c r="W86" s="5"/>
      <c r="X86" s="6"/>
      <c r="Y86" s="5">
        <v>967.12</v>
      </c>
      <c r="Z86" s="6"/>
      <c r="AA86" s="5"/>
      <c r="AB86" s="6"/>
      <c r="AC86" s="5">
        <v>155.82</v>
      </c>
      <c r="AD86" s="6"/>
      <c r="AE86" s="5"/>
      <c r="AF86" s="6"/>
      <c r="AG86" s="5">
        <v>115.38</v>
      </c>
      <c r="AH86" s="6"/>
      <c r="AI86" s="5"/>
      <c r="AJ86" s="6"/>
      <c r="AK86" s="5">
        <v>696.07</v>
      </c>
      <c r="AL86" s="6"/>
      <c r="AM86" s="5"/>
      <c r="AN86" s="6"/>
      <c r="AO86" s="5">
        <v>124.26</v>
      </c>
      <c r="AP86" s="6"/>
      <c r="AQ86" s="5"/>
      <c r="AR86" s="6"/>
      <c r="AS86" s="5">
        <v>225.01</v>
      </c>
      <c r="AT86" s="6"/>
      <c r="AU86" s="5"/>
      <c r="AV86" s="6"/>
      <c r="AW86" s="5">
        <v>23.08</v>
      </c>
      <c r="AX86" s="6"/>
      <c r="AY86" s="5"/>
      <c r="AZ86" s="6"/>
      <c r="BA86" s="5">
        <v>252.2</v>
      </c>
      <c r="BB86" s="6"/>
      <c r="BC86" s="5">
        <f>ROUND(G86+K86+O86+S86+W86+AA86+AE86+AI86+AM86+AQ86+AU86+AY86,5)</f>
        <v>0</v>
      </c>
      <c r="BD86" s="6"/>
      <c r="BE86" s="5">
        <f>ROUND(I86+M86+Q86+U86+Y86+AC86+AG86+AK86+AO86+AS86+AW86+BA86,5)</f>
        <v>3253.67</v>
      </c>
      <c r="BF86" s="6"/>
      <c r="BG86" s="5">
        <f>ROUND((BC86-BE86),5)</f>
        <v>-3253.67</v>
      </c>
      <c r="BH86" s="6"/>
      <c r="BK86" s="5"/>
      <c r="BL86" s="6"/>
      <c r="BM86" s="5"/>
      <c r="BN86" s="6"/>
      <c r="BO86" s="5"/>
      <c r="BP86" s="6"/>
      <c r="BQ86" s="5"/>
      <c r="BR86" s="6"/>
      <c r="BS86" s="5"/>
      <c r="BT86" s="6"/>
      <c r="BU86" s="5"/>
      <c r="BV86" s="6"/>
      <c r="BW86" s="5"/>
      <c r="BX86" s="6"/>
      <c r="BY86" s="5"/>
      <c r="BZ86" s="6"/>
      <c r="CA86" s="5"/>
      <c r="CB86" s="6"/>
      <c r="CC86" s="5"/>
      <c r="CD86" s="6"/>
      <c r="CE86" s="5"/>
      <c r="CF86" s="6"/>
      <c r="CG86" s="5"/>
      <c r="CH86" s="6"/>
      <c r="CI86" s="5">
        <f>ROUND(BK86+BM86+BO86+BQ86+BS86+BU86+BW86+BY86+CA86+CC86+CE86+CG86,5)</f>
        <v>0</v>
      </c>
      <c r="CJ86" s="6"/>
      <c r="CK86" s="5">
        <f t="shared" si="57"/>
        <v>0</v>
      </c>
      <c r="CL86" s="6"/>
      <c r="CM86" s="5">
        <f>ROUND((CI86-CK86),5)</f>
        <v>0</v>
      </c>
      <c r="CN86" s="6"/>
      <c r="CP86" s="5"/>
      <c r="CQ86" s="6"/>
      <c r="CR86" s="5"/>
      <c r="CS86" s="6"/>
      <c r="CT86" s="5"/>
      <c r="CU86" s="6"/>
      <c r="CV86" s="5"/>
      <c r="CW86" s="6"/>
      <c r="CX86" s="5"/>
      <c r="CY86" s="6"/>
      <c r="CZ86" s="5"/>
      <c r="DA86" s="6"/>
      <c r="DB86" s="5"/>
      <c r="DC86" s="6"/>
      <c r="DD86" s="5"/>
      <c r="DE86" s="6"/>
      <c r="DF86" s="5"/>
      <c r="DG86" s="6"/>
      <c r="DH86" s="5"/>
      <c r="DI86" s="6"/>
      <c r="DJ86" s="5"/>
      <c r="DK86" s="6"/>
      <c r="DL86" s="5"/>
      <c r="DM86" s="6"/>
      <c r="DN86" s="5">
        <f>ROUND(CP86+CR86+CT86+CV86+CX86+CZ86+DB86+DD86+DF86+DH86+DJ86+DL86,5)</f>
        <v>0</v>
      </c>
      <c r="DO86" s="6"/>
      <c r="DP86" s="5">
        <f t="shared" si="58"/>
        <v>0</v>
      </c>
      <c r="DQ86" s="6"/>
      <c r="DR86" s="5">
        <f>ROUND((DN86-DP86),5)</f>
        <v>0</v>
      </c>
    </row>
    <row r="87" spans="1:122" ht="15.75" thickBot="1" x14ac:dyDescent="0.3">
      <c r="A87" s="1"/>
      <c r="B87" s="1"/>
      <c r="C87" s="1"/>
      <c r="D87" s="1"/>
      <c r="E87" s="1"/>
      <c r="F87" s="1" t="s">
        <v>84</v>
      </c>
      <c r="G87" s="7">
        <v>800</v>
      </c>
      <c r="H87" s="6"/>
      <c r="I87" s="7">
        <v>602.22</v>
      </c>
      <c r="J87" s="6"/>
      <c r="K87" s="7">
        <v>950</v>
      </c>
      <c r="L87" s="6"/>
      <c r="M87" s="7">
        <v>666.53</v>
      </c>
      <c r="N87" s="6"/>
      <c r="O87" s="7">
        <v>2400</v>
      </c>
      <c r="P87" s="6"/>
      <c r="Q87" s="7">
        <v>2046.42</v>
      </c>
      <c r="R87" s="6"/>
      <c r="S87" s="7">
        <v>1500</v>
      </c>
      <c r="T87" s="6"/>
      <c r="U87" s="7">
        <v>954.71</v>
      </c>
      <c r="V87" s="6"/>
      <c r="W87" s="7">
        <v>1500</v>
      </c>
      <c r="X87" s="6"/>
      <c r="Y87" s="7">
        <v>519.14</v>
      </c>
      <c r="Z87" s="6"/>
      <c r="AA87" s="7">
        <v>400</v>
      </c>
      <c r="AB87" s="6"/>
      <c r="AC87" s="7">
        <v>750.32</v>
      </c>
      <c r="AD87" s="6"/>
      <c r="AE87" s="7">
        <v>2000</v>
      </c>
      <c r="AF87" s="6"/>
      <c r="AG87" s="7">
        <v>1776.67</v>
      </c>
      <c r="AH87" s="6"/>
      <c r="AI87" s="7">
        <v>1700</v>
      </c>
      <c r="AJ87" s="6"/>
      <c r="AK87" s="7">
        <v>792.85</v>
      </c>
      <c r="AL87" s="6"/>
      <c r="AM87" s="7">
        <v>1000</v>
      </c>
      <c r="AN87" s="6"/>
      <c r="AO87" s="7">
        <v>400.38</v>
      </c>
      <c r="AP87" s="6"/>
      <c r="AQ87" s="7">
        <v>1600</v>
      </c>
      <c r="AR87" s="6"/>
      <c r="AS87" s="7">
        <v>1244.31</v>
      </c>
      <c r="AT87" s="6"/>
      <c r="AU87" s="7">
        <v>550</v>
      </c>
      <c r="AV87" s="6"/>
      <c r="AW87" s="7">
        <v>416.98</v>
      </c>
      <c r="AX87" s="6"/>
      <c r="AY87" s="7">
        <v>650</v>
      </c>
      <c r="AZ87" s="6"/>
      <c r="BA87" s="7">
        <v>280.05</v>
      </c>
      <c r="BB87" s="6"/>
      <c r="BC87" s="7">
        <f>ROUND(G87+K87+O87+S87+W87+AA87+AE87+AI87+AM87+AQ87+AU87+AY87,5)</f>
        <v>15050</v>
      </c>
      <c r="BD87" s="6"/>
      <c r="BE87" s="7">
        <f>ROUND(I87+M87+Q87+U87+Y87+AC87+AG87+AK87+AO87+AS87+AW87+BA87,5)</f>
        <v>10450.58</v>
      </c>
      <c r="BF87" s="6"/>
      <c r="BG87" s="7">
        <f>ROUND((BC87-BE87),5)</f>
        <v>4599.42</v>
      </c>
      <c r="BH87" s="6"/>
      <c r="BK87" s="7">
        <v>800</v>
      </c>
      <c r="BL87" s="6"/>
      <c r="BM87" s="7">
        <v>950</v>
      </c>
      <c r="BN87" s="6"/>
      <c r="BO87" s="7">
        <v>2400</v>
      </c>
      <c r="BP87" s="6"/>
      <c r="BQ87" s="7">
        <v>1500</v>
      </c>
      <c r="BR87" s="6"/>
      <c r="BS87" s="7">
        <v>1500</v>
      </c>
      <c r="BT87" s="6"/>
      <c r="BU87" s="7">
        <v>400</v>
      </c>
      <c r="BV87" s="6"/>
      <c r="BW87" s="7">
        <v>2000</v>
      </c>
      <c r="BX87" s="6"/>
      <c r="BY87" s="7">
        <v>1700</v>
      </c>
      <c r="BZ87" s="6"/>
      <c r="CA87" s="7">
        <v>1000</v>
      </c>
      <c r="CB87" s="6"/>
      <c r="CC87" s="7">
        <v>1600</v>
      </c>
      <c r="CD87" s="6"/>
      <c r="CE87" s="7">
        <v>550</v>
      </c>
      <c r="CF87" s="6"/>
      <c r="CG87" s="7">
        <v>650</v>
      </c>
      <c r="CH87" s="6"/>
      <c r="CI87" s="7">
        <f>ROUND(BK87+BM87+BO87+BQ87+BS87+BU87+BW87+BY87+CA87+CC87+CE87+CG87,5)</f>
        <v>15050</v>
      </c>
      <c r="CJ87" s="6"/>
      <c r="CK87" s="5">
        <f t="shared" si="57"/>
        <v>15050</v>
      </c>
      <c r="CL87" s="6"/>
      <c r="CM87" s="7">
        <f>ROUND((CI87-CK87),5)</f>
        <v>0</v>
      </c>
      <c r="CN87" s="6"/>
      <c r="CP87" s="7">
        <v>800</v>
      </c>
      <c r="CQ87" s="6"/>
      <c r="CR87" s="7">
        <v>950</v>
      </c>
      <c r="CS87" s="6"/>
      <c r="CT87" s="7">
        <v>2400</v>
      </c>
      <c r="CU87" s="6"/>
      <c r="CV87" s="7">
        <v>1500</v>
      </c>
      <c r="CW87" s="6"/>
      <c r="CX87" s="7">
        <v>1500</v>
      </c>
      <c r="CY87" s="6"/>
      <c r="CZ87" s="7">
        <v>400</v>
      </c>
      <c r="DA87" s="6"/>
      <c r="DB87" s="7">
        <v>2000</v>
      </c>
      <c r="DC87" s="6"/>
      <c r="DD87" s="7">
        <v>1700</v>
      </c>
      <c r="DE87" s="6"/>
      <c r="DF87" s="7">
        <v>1000</v>
      </c>
      <c r="DG87" s="6"/>
      <c r="DH87" s="7">
        <v>1600</v>
      </c>
      <c r="DI87" s="6"/>
      <c r="DJ87" s="7">
        <v>550</v>
      </c>
      <c r="DK87" s="6"/>
      <c r="DL87" s="7">
        <v>650</v>
      </c>
      <c r="DM87" s="6"/>
      <c r="DN87" s="7">
        <f>ROUND(CP87+CR87+CT87+CV87+CX87+CZ87+DB87+DD87+DF87+DH87+DJ87+DL87,5)</f>
        <v>15050</v>
      </c>
      <c r="DO87" s="6"/>
      <c r="DP87" s="7">
        <f t="shared" si="58"/>
        <v>15050</v>
      </c>
      <c r="DQ87" s="6"/>
      <c r="DR87" s="7">
        <f>ROUND((DN87-DP87),5)</f>
        <v>0</v>
      </c>
    </row>
    <row r="88" spans="1:122" x14ac:dyDescent="0.25">
      <c r="A88" s="1"/>
      <c r="B88" s="1"/>
      <c r="C88" s="1"/>
      <c r="D88" s="1"/>
      <c r="E88" s="1" t="s">
        <v>85</v>
      </c>
      <c r="F88" s="1"/>
      <c r="G88" s="5">
        <f>ROUND(SUM(G83:G87),5)</f>
        <v>800</v>
      </c>
      <c r="H88" s="6"/>
      <c r="I88" s="5">
        <f>ROUND(SUM(I83:I87),5)</f>
        <v>796.26</v>
      </c>
      <c r="J88" s="6"/>
      <c r="K88" s="5">
        <f>ROUND(SUM(K83:K87),5)</f>
        <v>950</v>
      </c>
      <c r="L88" s="6"/>
      <c r="M88" s="5">
        <f>ROUND(SUM(M83:M87),5)</f>
        <v>941.17</v>
      </c>
      <c r="N88" s="6"/>
      <c r="O88" s="5">
        <f>ROUND(SUM(O83:O87),5)</f>
        <v>2400</v>
      </c>
      <c r="P88" s="6"/>
      <c r="Q88" s="5">
        <f>ROUND(SUM(Q83:Q87),5)</f>
        <v>2263.4</v>
      </c>
      <c r="R88" s="6"/>
      <c r="S88" s="5">
        <f>ROUND(SUM(S83:S87),5)</f>
        <v>1500</v>
      </c>
      <c r="T88" s="6"/>
      <c r="U88" s="5">
        <f>ROUND(SUM(U83:U87),5)</f>
        <v>1504.62</v>
      </c>
      <c r="V88" s="6"/>
      <c r="W88" s="5">
        <f>ROUND(SUM(W83:W87),5)</f>
        <v>1500</v>
      </c>
      <c r="X88" s="6"/>
      <c r="Y88" s="5">
        <f>ROUND(SUM(Y83:Y87),5)</f>
        <v>1555.42</v>
      </c>
      <c r="Z88" s="6"/>
      <c r="AA88" s="5">
        <f>ROUND(SUM(AA83:AA87),5)</f>
        <v>400</v>
      </c>
      <c r="AB88" s="6"/>
      <c r="AC88" s="5">
        <f>ROUND(SUM(AC83:AC87),5)</f>
        <v>970.84</v>
      </c>
      <c r="AD88" s="6"/>
      <c r="AE88" s="5">
        <f>ROUND(SUM(AE83:AE87),5)</f>
        <v>2000</v>
      </c>
      <c r="AF88" s="6"/>
      <c r="AG88" s="5">
        <f>ROUND(SUM(AG83:AG87),5)</f>
        <v>1990.3</v>
      </c>
      <c r="AH88" s="6"/>
      <c r="AI88" s="5">
        <f>ROUND(SUM(AI83:AI87),5)</f>
        <v>1700</v>
      </c>
      <c r="AJ88" s="6"/>
      <c r="AK88" s="5">
        <f>ROUND(SUM(AK83:AK87),5)</f>
        <v>1621.7</v>
      </c>
      <c r="AL88" s="6"/>
      <c r="AM88" s="5">
        <f>ROUND(SUM(AM83:AM87),5)</f>
        <v>1000</v>
      </c>
      <c r="AN88" s="6"/>
      <c r="AO88" s="5">
        <f>ROUND(SUM(AO83:AO87),5)</f>
        <v>633.91</v>
      </c>
      <c r="AP88" s="6"/>
      <c r="AQ88" s="5">
        <f>ROUND(SUM(AQ83:AQ87),5)</f>
        <v>1600</v>
      </c>
      <c r="AR88" s="6"/>
      <c r="AS88" s="5">
        <f>ROUND(SUM(AS83:AS87),5)</f>
        <v>1590.59</v>
      </c>
      <c r="AT88" s="6"/>
      <c r="AU88" s="5">
        <f>ROUND(SUM(AU83:AU87),5)</f>
        <v>550</v>
      </c>
      <c r="AV88" s="6"/>
      <c r="AW88" s="5">
        <f>ROUND(SUM(AW83:AW87),5)</f>
        <v>520.96</v>
      </c>
      <c r="AX88" s="6"/>
      <c r="AY88" s="5">
        <f>ROUND(SUM(AY83:AY87),5)</f>
        <v>650</v>
      </c>
      <c r="AZ88" s="6"/>
      <c r="BA88" s="5">
        <f>ROUND(SUM(BA83:BA87),5)</f>
        <v>616.99</v>
      </c>
      <c r="BB88" s="6"/>
      <c r="BC88" s="5">
        <f>ROUND(G88+K88+O88+S88+W88+AA88+AE88+AI88+AM88+AQ88+AU88+AY88,5)</f>
        <v>15050</v>
      </c>
      <c r="BD88" s="6"/>
      <c r="BE88" s="5">
        <f>ROUND(I88+M88+Q88+U88+Y88+AC88+AG88+AK88+AO88+AS88+AW88+BA88,5)</f>
        <v>15006.16</v>
      </c>
      <c r="BF88" s="6"/>
      <c r="BG88" s="5">
        <f>ROUND((BC88-BE88),5)</f>
        <v>43.84</v>
      </c>
      <c r="BH88" s="6"/>
      <c r="BK88" s="5">
        <f>ROUND(SUM(BK83:BK87),5)</f>
        <v>800</v>
      </c>
      <c r="BL88" s="6"/>
      <c r="BM88" s="5">
        <f>ROUND(SUM(BM83:BM87),5)</f>
        <v>950</v>
      </c>
      <c r="BN88" s="6"/>
      <c r="BO88" s="5">
        <f>ROUND(SUM(BO83:BO87),5)</f>
        <v>2400</v>
      </c>
      <c r="BP88" s="6"/>
      <c r="BQ88" s="5">
        <f>ROUND(SUM(BQ83:BQ87),5)</f>
        <v>1500</v>
      </c>
      <c r="BR88" s="6"/>
      <c r="BS88" s="5">
        <f>ROUND(SUM(BS83:BS87),5)</f>
        <v>1500</v>
      </c>
      <c r="BT88" s="6"/>
      <c r="BU88" s="5">
        <f>ROUND(SUM(BU83:BU87),5)</f>
        <v>400</v>
      </c>
      <c r="BV88" s="6"/>
      <c r="BW88" s="5">
        <f>ROUND(SUM(BW83:BW87),5)</f>
        <v>2000</v>
      </c>
      <c r="BX88" s="6"/>
      <c r="BY88" s="5">
        <f>ROUND(SUM(BY83:BY87),5)</f>
        <v>1700</v>
      </c>
      <c r="BZ88" s="6"/>
      <c r="CA88" s="5">
        <f>ROUND(SUM(CA83:CA87),5)</f>
        <v>1000</v>
      </c>
      <c r="CB88" s="6"/>
      <c r="CC88" s="5">
        <f>ROUND(SUM(CC83:CC87),5)</f>
        <v>1600</v>
      </c>
      <c r="CD88" s="6"/>
      <c r="CE88" s="5">
        <f>ROUND(SUM(CE83:CE87),5)</f>
        <v>550</v>
      </c>
      <c r="CF88" s="6"/>
      <c r="CG88" s="5">
        <f>ROUND(SUM(CG83:CG87),5)</f>
        <v>650</v>
      </c>
      <c r="CH88" s="6"/>
      <c r="CI88" s="5">
        <f>ROUND(BK88+BM88+BO88+BQ88+BS88+BU88+BW88+BY88+CA88+CC88+CE88+CG88,5)</f>
        <v>15050</v>
      </c>
      <c r="CJ88" s="6"/>
      <c r="CK88" s="5">
        <f t="shared" si="57"/>
        <v>15050</v>
      </c>
      <c r="CL88" s="6"/>
      <c r="CM88" s="5">
        <f>ROUND((CI88-CK88),5)</f>
        <v>0</v>
      </c>
      <c r="CN88" s="6"/>
      <c r="CP88" s="5">
        <f>ROUND(SUM(CP83:CP87),5)</f>
        <v>800</v>
      </c>
      <c r="CQ88" s="6"/>
      <c r="CR88" s="5">
        <f>ROUND(SUM(CR83:CR87),5)</f>
        <v>950</v>
      </c>
      <c r="CS88" s="6"/>
      <c r="CT88" s="5">
        <f>ROUND(SUM(CT83:CT87),5)</f>
        <v>2400</v>
      </c>
      <c r="CU88" s="6"/>
      <c r="CV88" s="5">
        <f>ROUND(SUM(CV83:CV87),5)</f>
        <v>1500</v>
      </c>
      <c r="CW88" s="6"/>
      <c r="CX88" s="5">
        <f>ROUND(SUM(CX83:CX87),5)</f>
        <v>1500</v>
      </c>
      <c r="CY88" s="6"/>
      <c r="CZ88" s="5">
        <f>ROUND(SUM(CZ83:CZ87),5)</f>
        <v>400</v>
      </c>
      <c r="DA88" s="6"/>
      <c r="DB88" s="5">
        <f>ROUND(SUM(DB83:DB87),5)</f>
        <v>2000</v>
      </c>
      <c r="DC88" s="6"/>
      <c r="DD88" s="5">
        <f>ROUND(SUM(DD83:DD87),5)</f>
        <v>1700</v>
      </c>
      <c r="DE88" s="6"/>
      <c r="DF88" s="5">
        <f>ROUND(SUM(DF83:DF87),5)</f>
        <v>1000</v>
      </c>
      <c r="DG88" s="6"/>
      <c r="DH88" s="5">
        <f>ROUND(SUM(DH83:DH87),5)</f>
        <v>1600</v>
      </c>
      <c r="DI88" s="6"/>
      <c r="DJ88" s="5">
        <f>ROUND(SUM(DJ83:DJ87),5)</f>
        <v>550</v>
      </c>
      <c r="DK88" s="6"/>
      <c r="DL88" s="5">
        <f>ROUND(SUM(DL83:DL87),5)</f>
        <v>650</v>
      </c>
      <c r="DM88" s="6"/>
      <c r="DN88" s="5">
        <f>ROUND(CP88+CR88+CT88+CV88+CX88+CZ88+DB88+DD88+DF88+DH88+DJ88+DL88,5)</f>
        <v>15050</v>
      </c>
      <c r="DO88" s="6"/>
      <c r="DP88" s="5">
        <f t="shared" si="58"/>
        <v>15050</v>
      </c>
      <c r="DQ88" s="6"/>
      <c r="DR88" s="5">
        <f>ROUND((DN88-DP88),5)</f>
        <v>0</v>
      </c>
    </row>
    <row r="89" spans="1:122" x14ac:dyDescent="0.25">
      <c r="A89" s="1"/>
      <c r="B89" s="1"/>
      <c r="C89" s="1"/>
      <c r="D89" s="1"/>
      <c r="E89" s="1" t="s">
        <v>86</v>
      </c>
      <c r="F89" s="1"/>
      <c r="G89" s="5"/>
      <c r="H89" s="6"/>
      <c r="I89" s="5"/>
      <c r="J89" s="6"/>
      <c r="K89" s="5"/>
      <c r="L89" s="6"/>
      <c r="M89" s="5"/>
      <c r="N89" s="6"/>
      <c r="O89" s="5"/>
      <c r="P89" s="6"/>
      <c r="Q89" s="5"/>
      <c r="R89" s="6"/>
      <c r="S89" s="5"/>
      <c r="T89" s="6"/>
      <c r="U89" s="5"/>
      <c r="V89" s="6"/>
      <c r="W89" s="5"/>
      <c r="X89" s="6"/>
      <c r="Y89" s="5"/>
      <c r="Z89" s="6"/>
      <c r="AA89" s="5"/>
      <c r="AB89" s="6"/>
      <c r="AC89" s="5"/>
      <c r="AD89" s="6"/>
      <c r="AE89" s="5"/>
      <c r="AF89" s="6"/>
      <c r="AG89" s="5"/>
      <c r="AH89" s="6"/>
      <c r="AI89" s="5"/>
      <c r="AJ89" s="6"/>
      <c r="AK89" s="5"/>
      <c r="AL89" s="6"/>
      <c r="AM89" s="5"/>
      <c r="AN89" s="6"/>
      <c r="AO89" s="5"/>
      <c r="AP89" s="6"/>
      <c r="AQ89" s="5"/>
      <c r="AR89" s="6"/>
      <c r="AS89" s="5"/>
      <c r="AT89" s="6"/>
      <c r="AU89" s="5"/>
      <c r="AV89" s="6"/>
      <c r="AW89" s="5"/>
      <c r="AX89" s="6"/>
      <c r="AY89" s="5"/>
      <c r="AZ89" s="6"/>
      <c r="BA89" s="5"/>
      <c r="BB89" s="6"/>
      <c r="BC89" s="5"/>
      <c r="BD89" s="6"/>
      <c r="BE89" s="5"/>
      <c r="BF89" s="6"/>
      <c r="BG89" s="5"/>
      <c r="BH89" s="6"/>
      <c r="BK89" s="5"/>
      <c r="BL89" s="6"/>
      <c r="BM89" s="5"/>
      <c r="BN89" s="6"/>
      <c r="BO89" s="5"/>
      <c r="BP89" s="6"/>
      <c r="BQ89" s="5"/>
      <c r="BR89" s="6"/>
      <c r="BS89" s="5"/>
      <c r="BT89" s="6"/>
      <c r="BU89" s="5"/>
      <c r="BV89" s="6"/>
      <c r="BW89" s="5"/>
      <c r="BX89" s="6"/>
      <c r="BY89" s="5"/>
      <c r="BZ89" s="6"/>
      <c r="CA89" s="5"/>
      <c r="CB89" s="6"/>
      <c r="CC89" s="5"/>
      <c r="CD89" s="6"/>
      <c r="CE89" s="5"/>
      <c r="CF89" s="6"/>
      <c r="CG89" s="5"/>
      <c r="CH89" s="6"/>
      <c r="CI89" s="5"/>
      <c r="CJ89" s="6"/>
      <c r="CK89" s="5"/>
      <c r="CL89" s="6"/>
      <c r="CM89" s="5"/>
      <c r="CN89" s="6"/>
      <c r="CP89" s="5"/>
      <c r="CQ89" s="6"/>
      <c r="CR89" s="5"/>
      <c r="CS89" s="6"/>
      <c r="CT89" s="5"/>
      <c r="CU89" s="6"/>
      <c r="CV89" s="5"/>
      <c r="CW89" s="6"/>
      <c r="CX89" s="5"/>
      <c r="CY89" s="6"/>
      <c r="CZ89" s="5"/>
      <c r="DA89" s="6"/>
      <c r="DB89" s="5"/>
      <c r="DC89" s="6"/>
      <c r="DD89" s="5"/>
      <c r="DE89" s="6"/>
      <c r="DF89" s="5"/>
      <c r="DG89" s="6"/>
      <c r="DH89" s="5"/>
      <c r="DI89" s="6"/>
      <c r="DJ89" s="5"/>
      <c r="DK89" s="6"/>
      <c r="DL89" s="5"/>
      <c r="DM89" s="6"/>
      <c r="DN89" s="5"/>
      <c r="DO89" s="6"/>
      <c r="DP89" s="5"/>
      <c r="DQ89" s="6"/>
      <c r="DR89" s="5"/>
    </row>
    <row r="90" spans="1:122" x14ac:dyDescent="0.25">
      <c r="A90" s="1"/>
      <c r="B90" s="1"/>
      <c r="C90" s="1"/>
      <c r="D90" s="1"/>
      <c r="E90" s="1"/>
      <c r="F90" s="1" t="s">
        <v>87</v>
      </c>
      <c r="G90" s="5"/>
      <c r="H90" s="6"/>
      <c r="I90" s="5">
        <v>0</v>
      </c>
      <c r="J90" s="6"/>
      <c r="K90" s="5"/>
      <c r="L90" s="6"/>
      <c r="M90" s="5">
        <v>0</v>
      </c>
      <c r="N90" s="6"/>
      <c r="O90" s="5">
        <v>200</v>
      </c>
      <c r="P90" s="6"/>
      <c r="Q90" s="5">
        <v>0</v>
      </c>
      <c r="R90" s="6"/>
      <c r="S90" s="5"/>
      <c r="T90" s="6"/>
      <c r="U90" s="5">
        <v>0</v>
      </c>
      <c r="V90" s="6"/>
      <c r="W90" s="5"/>
      <c r="X90" s="6"/>
      <c r="Y90" s="5">
        <v>0</v>
      </c>
      <c r="Z90" s="6"/>
      <c r="AA90" s="5"/>
      <c r="AB90" s="6"/>
      <c r="AC90" s="5">
        <v>0</v>
      </c>
      <c r="AD90" s="6"/>
      <c r="AE90" s="5">
        <v>200</v>
      </c>
      <c r="AF90" s="6"/>
      <c r="AG90" s="5">
        <v>413.04</v>
      </c>
      <c r="AH90" s="6"/>
      <c r="AI90" s="5"/>
      <c r="AJ90" s="6"/>
      <c r="AK90" s="5">
        <v>0</v>
      </c>
      <c r="AL90" s="6"/>
      <c r="AM90" s="5"/>
      <c r="AN90" s="6"/>
      <c r="AO90" s="5">
        <v>0</v>
      </c>
      <c r="AP90" s="6"/>
      <c r="AQ90" s="5"/>
      <c r="AR90" s="6"/>
      <c r="AS90" s="5">
        <v>0</v>
      </c>
      <c r="AT90" s="6"/>
      <c r="AU90" s="5"/>
      <c r="AV90" s="6"/>
      <c r="AW90" s="5">
        <v>0</v>
      </c>
      <c r="AX90" s="6"/>
      <c r="AY90" s="5"/>
      <c r="AZ90" s="6"/>
      <c r="BA90" s="5">
        <v>0</v>
      </c>
      <c r="BB90" s="6"/>
      <c r="BC90" s="5">
        <f t="shared" ref="BC90:BC105" si="59">ROUND(G90+K90+O90+S90+W90+AA90+AE90+AI90+AM90+AQ90+AU90+AY90,5)</f>
        <v>400</v>
      </c>
      <c r="BD90" s="6"/>
      <c r="BE90" s="5">
        <f t="shared" ref="BE90:BE104" si="60">ROUND(I90+M90+Q90+U90+Y90+AC90+AG90+AK90+AO90+AS90+AW90+BA90,5)</f>
        <v>413.04</v>
      </c>
      <c r="BF90" s="6"/>
      <c r="BG90" s="5">
        <f t="shared" ref="BG90:BG105" si="61">ROUND((BC90-BE90),5)</f>
        <v>-13.04</v>
      </c>
      <c r="BH90" s="6"/>
      <c r="BK90" s="5"/>
      <c r="BL90" s="6"/>
      <c r="BM90" s="5"/>
      <c r="BN90" s="6"/>
      <c r="BO90" s="5">
        <v>200</v>
      </c>
      <c r="BP90" s="6"/>
      <c r="BQ90" s="5"/>
      <c r="BR90" s="6"/>
      <c r="BS90" s="5"/>
      <c r="BT90" s="6"/>
      <c r="BU90" s="5"/>
      <c r="BV90" s="6"/>
      <c r="BW90" s="5">
        <v>200</v>
      </c>
      <c r="BX90" s="6"/>
      <c r="BY90" s="5"/>
      <c r="BZ90" s="6"/>
      <c r="CA90" s="5"/>
      <c r="CB90" s="6"/>
      <c r="CC90" s="5"/>
      <c r="CD90" s="6"/>
      <c r="CE90" s="5"/>
      <c r="CF90" s="6"/>
      <c r="CG90" s="5"/>
      <c r="CH90" s="6"/>
      <c r="CI90" s="5">
        <f t="shared" ref="CI90:CI105" si="62">ROUND(BK90+BM90+BO90+BQ90+BS90+BU90+BW90+BY90+CA90+CC90+CE90+CG90,5)</f>
        <v>400</v>
      </c>
      <c r="CJ90" s="6"/>
      <c r="CK90" s="5">
        <f t="shared" ref="CK90:CK105" si="63">BC90</f>
        <v>400</v>
      </c>
      <c r="CL90" s="6"/>
      <c r="CM90" s="5">
        <f t="shared" ref="CM90:CM105" si="64">ROUND((CI90-CK90),5)</f>
        <v>0</v>
      </c>
      <c r="CN90" s="6"/>
      <c r="CP90" s="5"/>
      <c r="CQ90" s="6"/>
      <c r="CR90" s="5"/>
      <c r="CS90" s="6"/>
      <c r="CT90" s="5">
        <v>200</v>
      </c>
      <c r="CU90" s="6"/>
      <c r="CV90" s="5"/>
      <c r="CW90" s="6"/>
      <c r="CX90" s="5"/>
      <c r="CY90" s="6"/>
      <c r="CZ90" s="5"/>
      <c r="DA90" s="6"/>
      <c r="DB90" s="5">
        <v>200</v>
      </c>
      <c r="DC90" s="6"/>
      <c r="DD90" s="5"/>
      <c r="DE90" s="6"/>
      <c r="DF90" s="5"/>
      <c r="DG90" s="6"/>
      <c r="DH90" s="5"/>
      <c r="DI90" s="6"/>
      <c r="DJ90" s="5"/>
      <c r="DK90" s="6"/>
      <c r="DL90" s="5"/>
      <c r="DM90" s="6"/>
      <c r="DN90" s="5">
        <f t="shared" ref="DN90:DN105" si="65">ROUND(CP90+CR90+CT90+CV90+CX90+CZ90+DB90+DD90+DF90+DH90+DJ90+DL90,5)</f>
        <v>400</v>
      </c>
      <c r="DO90" s="6"/>
      <c r="DP90" s="5">
        <f t="shared" ref="DP90:DP105" si="66">CI90</f>
        <v>400</v>
      </c>
      <c r="DQ90" s="6"/>
      <c r="DR90" s="5">
        <f t="shared" ref="DR90:DR105" si="67">ROUND((DN90-DP90),5)</f>
        <v>0</v>
      </c>
    </row>
    <row r="91" spans="1:122" x14ac:dyDescent="0.25">
      <c r="A91" s="1"/>
      <c r="B91" s="1"/>
      <c r="C91" s="1"/>
      <c r="D91" s="1"/>
      <c r="E91" s="1"/>
      <c r="F91" s="1" t="s">
        <v>88</v>
      </c>
      <c r="G91" s="5">
        <v>140</v>
      </c>
      <c r="H91" s="6"/>
      <c r="I91" s="5">
        <v>117.58</v>
      </c>
      <c r="J91" s="6"/>
      <c r="K91" s="5">
        <v>140</v>
      </c>
      <c r="L91" s="6"/>
      <c r="M91" s="5">
        <v>117.58</v>
      </c>
      <c r="N91" s="6"/>
      <c r="O91" s="5">
        <v>140</v>
      </c>
      <c r="P91" s="6"/>
      <c r="Q91" s="5">
        <v>117.58</v>
      </c>
      <c r="R91" s="6"/>
      <c r="S91" s="5">
        <v>140</v>
      </c>
      <c r="T91" s="6"/>
      <c r="U91" s="5">
        <v>131</v>
      </c>
      <c r="V91" s="6"/>
      <c r="W91" s="5">
        <v>140</v>
      </c>
      <c r="X91" s="6"/>
      <c r="Y91" s="5">
        <v>133.1</v>
      </c>
      <c r="Z91" s="6"/>
      <c r="AA91" s="5">
        <v>140</v>
      </c>
      <c r="AB91" s="6"/>
      <c r="AC91" s="5">
        <v>133.1</v>
      </c>
      <c r="AD91" s="6"/>
      <c r="AE91" s="5">
        <v>140</v>
      </c>
      <c r="AF91" s="6"/>
      <c r="AG91" s="5">
        <v>133.1</v>
      </c>
      <c r="AH91" s="6"/>
      <c r="AI91" s="5">
        <v>140</v>
      </c>
      <c r="AJ91" s="6"/>
      <c r="AK91" s="5">
        <v>133.1</v>
      </c>
      <c r="AL91" s="6"/>
      <c r="AM91" s="5">
        <v>140</v>
      </c>
      <c r="AN91" s="6"/>
      <c r="AO91" s="5">
        <v>133.1</v>
      </c>
      <c r="AP91" s="6"/>
      <c r="AQ91" s="5">
        <v>140</v>
      </c>
      <c r="AR91" s="6"/>
      <c r="AS91" s="5">
        <v>133.1</v>
      </c>
      <c r="AT91" s="6"/>
      <c r="AU91" s="5">
        <v>140</v>
      </c>
      <c r="AV91" s="6"/>
      <c r="AW91" s="5">
        <v>133.1</v>
      </c>
      <c r="AX91" s="6"/>
      <c r="AY91" s="5">
        <v>140</v>
      </c>
      <c r="AZ91" s="6"/>
      <c r="BA91" s="5">
        <v>133.1</v>
      </c>
      <c r="BB91" s="6"/>
      <c r="BC91" s="5">
        <f t="shared" si="59"/>
        <v>1680</v>
      </c>
      <c r="BD91" s="6"/>
      <c r="BE91" s="5">
        <f t="shared" si="60"/>
        <v>1548.54</v>
      </c>
      <c r="BF91" s="6"/>
      <c r="BG91" s="5">
        <f t="shared" si="61"/>
        <v>131.46</v>
      </c>
      <c r="BH91" s="6"/>
      <c r="BK91" s="5">
        <v>140</v>
      </c>
      <c r="BL91" s="6"/>
      <c r="BM91" s="5">
        <v>140</v>
      </c>
      <c r="BN91" s="6"/>
      <c r="BO91" s="5">
        <v>140</v>
      </c>
      <c r="BP91" s="6"/>
      <c r="BQ91" s="5">
        <v>140</v>
      </c>
      <c r="BR91" s="6"/>
      <c r="BS91" s="5">
        <v>140</v>
      </c>
      <c r="BT91" s="6"/>
      <c r="BU91" s="5">
        <v>140</v>
      </c>
      <c r="BV91" s="6"/>
      <c r="BW91" s="5">
        <v>140</v>
      </c>
      <c r="BX91" s="6"/>
      <c r="BY91" s="5">
        <v>140</v>
      </c>
      <c r="BZ91" s="6"/>
      <c r="CA91" s="5">
        <v>140</v>
      </c>
      <c r="CB91" s="6"/>
      <c r="CC91" s="5">
        <v>140</v>
      </c>
      <c r="CD91" s="6"/>
      <c r="CE91" s="5">
        <v>140</v>
      </c>
      <c r="CF91" s="6"/>
      <c r="CG91" s="5">
        <v>140</v>
      </c>
      <c r="CH91" s="6"/>
      <c r="CI91" s="5">
        <f t="shared" si="62"/>
        <v>1680</v>
      </c>
      <c r="CJ91" s="6"/>
      <c r="CK91" s="5">
        <f t="shared" si="63"/>
        <v>1680</v>
      </c>
      <c r="CL91" s="6"/>
      <c r="CM91" s="5">
        <f t="shared" si="64"/>
        <v>0</v>
      </c>
      <c r="CN91" s="6"/>
      <c r="CP91" s="5">
        <v>140</v>
      </c>
      <c r="CQ91" s="6"/>
      <c r="CR91" s="5">
        <v>140</v>
      </c>
      <c r="CS91" s="6"/>
      <c r="CT91" s="5">
        <v>140</v>
      </c>
      <c r="CU91" s="6"/>
      <c r="CV91" s="5">
        <v>140</v>
      </c>
      <c r="CW91" s="6"/>
      <c r="CX91" s="5">
        <v>140</v>
      </c>
      <c r="CY91" s="6"/>
      <c r="CZ91" s="5">
        <v>140</v>
      </c>
      <c r="DA91" s="6"/>
      <c r="DB91" s="5">
        <v>140</v>
      </c>
      <c r="DC91" s="6"/>
      <c r="DD91" s="5">
        <v>140</v>
      </c>
      <c r="DE91" s="6"/>
      <c r="DF91" s="5">
        <v>140</v>
      </c>
      <c r="DG91" s="6"/>
      <c r="DH91" s="5">
        <v>140</v>
      </c>
      <c r="DI91" s="6"/>
      <c r="DJ91" s="5">
        <v>140</v>
      </c>
      <c r="DK91" s="6"/>
      <c r="DL91" s="5">
        <v>140</v>
      </c>
      <c r="DM91" s="6"/>
      <c r="DN91" s="5">
        <f t="shared" si="65"/>
        <v>1680</v>
      </c>
      <c r="DO91" s="6"/>
      <c r="DP91" s="5">
        <f t="shared" si="66"/>
        <v>1680</v>
      </c>
      <c r="DQ91" s="6"/>
      <c r="DR91" s="5">
        <f t="shared" si="67"/>
        <v>0</v>
      </c>
    </row>
    <row r="92" spans="1:122" x14ac:dyDescent="0.25">
      <c r="A92" s="1"/>
      <c r="B92" s="1"/>
      <c r="C92" s="1"/>
      <c r="D92" s="1"/>
      <c r="E92" s="1"/>
      <c r="F92" s="1" t="s">
        <v>89</v>
      </c>
      <c r="G92" s="5">
        <v>160</v>
      </c>
      <c r="H92" s="6"/>
      <c r="I92" s="5">
        <v>237.65</v>
      </c>
      <c r="J92" s="6"/>
      <c r="K92" s="5">
        <v>200</v>
      </c>
      <c r="L92" s="6"/>
      <c r="M92" s="5">
        <v>488.01</v>
      </c>
      <c r="N92" s="6"/>
      <c r="O92" s="5"/>
      <c r="P92" s="6"/>
      <c r="Q92" s="5">
        <v>27.36</v>
      </c>
      <c r="R92" s="6"/>
      <c r="S92" s="5"/>
      <c r="T92" s="6"/>
      <c r="U92" s="5">
        <v>0</v>
      </c>
      <c r="V92" s="6"/>
      <c r="W92" s="5">
        <v>150</v>
      </c>
      <c r="X92" s="6"/>
      <c r="Y92" s="5">
        <v>195.44</v>
      </c>
      <c r="Z92" s="6"/>
      <c r="AA92" s="5"/>
      <c r="AB92" s="6"/>
      <c r="AC92" s="5">
        <v>0</v>
      </c>
      <c r="AD92" s="6"/>
      <c r="AE92" s="5">
        <v>50</v>
      </c>
      <c r="AF92" s="6"/>
      <c r="AG92" s="5">
        <v>66.87</v>
      </c>
      <c r="AH92" s="6"/>
      <c r="AI92" s="5">
        <v>100</v>
      </c>
      <c r="AJ92" s="6"/>
      <c r="AK92" s="5">
        <v>84.14</v>
      </c>
      <c r="AL92" s="6"/>
      <c r="AM92" s="5">
        <v>200</v>
      </c>
      <c r="AN92" s="6"/>
      <c r="AO92" s="5">
        <v>169.72</v>
      </c>
      <c r="AP92" s="6"/>
      <c r="AQ92" s="5"/>
      <c r="AR92" s="6"/>
      <c r="AS92" s="5">
        <v>17.95</v>
      </c>
      <c r="AT92" s="6"/>
      <c r="AU92" s="5">
        <v>60</v>
      </c>
      <c r="AV92" s="6"/>
      <c r="AW92" s="5">
        <v>62.22</v>
      </c>
      <c r="AX92" s="6"/>
      <c r="AY92" s="5"/>
      <c r="AZ92" s="6"/>
      <c r="BA92" s="5">
        <v>0</v>
      </c>
      <c r="BB92" s="6"/>
      <c r="BC92" s="5">
        <f t="shared" si="59"/>
        <v>920</v>
      </c>
      <c r="BD92" s="6"/>
      <c r="BE92" s="5">
        <f t="shared" si="60"/>
        <v>1349.36</v>
      </c>
      <c r="BF92" s="6"/>
      <c r="BG92" s="5">
        <f t="shared" si="61"/>
        <v>-429.36</v>
      </c>
      <c r="BH92" s="6"/>
      <c r="BK92" s="5">
        <v>160</v>
      </c>
      <c r="BL92" s="6"/>
      <c r="BM92" s="5">
        <v>200</v>
      </c>
      <c r="BN92" s="6"/>
      <c r="BO92" s="5"/>
      <c r="BP92" s="6"/>
      <c r="BQ92" s="5"/>
      <c r="BR92" s="6"/>
      <c r="BS92" s="5">
        <v>150</v>
      </c>
      <c r="BT92" s="6"/>
      <c r="BU92" s="5"/>
      <c r="BV92" s="6"/>
      <c r="BW92" s="5">
        <v>50</v>
      </c>
      <c r="BX92" s="6"/>
      <c r="BY92" s="5">
        <v>100</v>
      </c>
      <c r="BZ92" s="6"/>
      <c r="CA92" s="5">
        <v>200</v>
      </c>
      <c r="CB92" s="6"/>
      <c r="CC92" s="5"/>
      <c r="CD92" s="6"/>
      <c r="CE92" s="5">
        <v>60</v>
      </c>
      <c r="CF92" s="6"/>
      <c r="CG92" s="5"/>
      <c r="CH92" s="6"/>
      <c r="CI92" s="5">
        <f t="shared" si="62"/>
        <v>920</v>
      </c>
      <c r="CJ92" s="6"/>
      <c r="CK92" s="5">
        <f t="shared" si="63"/>
        <v>920</v>
      </c>
      <c r="CL92" s="6"/>
      <c r="CM92" s="5">
        <f t="shared" si="64"/>
        <v>0</v>
      </c>
      <c r="CN92" s="6"/>
      <c r="CP92" s="5">
        <v>160</v>
      </c>
      <c r="CQ92" s="6"/>
      <c r="CR92" s="5">
        <v>200</v>
      </c>
      <c r="CS92" s="6"/>
      <c r="CT92" s="5"/>
      <c r="CU92" s="6"/>
      <c r="CV92" s="5"/>
      <c r="CW92" s="6"/>
      <c r="CX92" s="5">
        <v>150</v>
      </c>
      <c r="CY92" s="6"/>
      <c r="CZ92" s="5"/>
      <c r="DA92" s="6"/>
      <c r="DB92" s="5">
        <v>50</v>
      </c>
      <c r="DC92" s="6"/>
      <c r="DD92" s="5">
        <v>100</v>
      </c>
      <c r="DE92" s="6"/>
      <c r="DF92" s="5">
        <v>200</v>
      </c>
      <c r="DG92" s="6"/>
      <c r="DH92" s="5"/>
      <c r="DI92" s="6"/>
      <c r="DJ92" s="5">
        <v>60</v>
      </c>
      <c r="DK92" s="6"/>
      <c r="DL92" s="5"/>
      <c r="DM92" s="6"/>
      <c r="DN92" s="5">
        <f t="shared" si="65"/>
        <v>920</v>
      </c>
      <c r="DO92" s="6"/>
      <c r="DP92" s="5">
        <f t="shared" si="66"/>
        <v>920</v>
      </c>
      <c r="DQ92" s="6"/>
      <c r="DR92" s="5">
        <f t="shared" si="67"/>
        <v>0</v>
      </c>
    </row>
    <row r="93" spans="1:122" ht="15.75" thickBot="1" x14ac:dyDescent="0.3">
      <c r="A93" s="1"/>
      <c r="B93" s="1"/>
      <c r="C93" s="1"/>
      <c r="D93" s="1"/>
      <c r="E93" s="1"/>
      <c r="F93" s="1" t="s">
        <v>90</v>
      </c>
      <c r="G93" s="7">
        <v>750</v>
      </c>
      <c r="H93" s="6"/>
      <c r="I93" s="7">
        <v>0</v>
      </c>
      <c r="J93" s="6"/>
      <c r="K93" s="7">
        <v>750</v>
      </c>
      <c r="L93" s="6"/>
      <c r="M93" s="7">
        <v>750</v>
      </c>
      <c r="N93" s="6"/>
      <c r="O93" s="7">
        <v>750</v>
      </c>
      <c r="P93" s="6"/>
      <c r="Q93" s="7">
        <v>3000</v>
      </c>
      <c r="R93" s="6"/>
      <c r="S93" s="7">
        <v>750</v>
      </c>
      <c r="T93" s="6"/>
      <c r="U93" s="7">
        <v>750</v>
      </c>
      <c r="V93" s="6"/>
      <c r="W93" s="7">
        <v>750</v>
      </c>
      <c r="X93" s="6"/>
      <c r="Y93" s="7">
        <v>750</v>
      </c>
      <c r="Z93" s="6"/>
      <c r="AA93" s="7">
        <v>750</v>
      </c>
      <c r="AB93" s="6"/>
      <c r="AC93" s="7">
        <v>750</v>
      </c>
      <c r="AD93" s="6"/>
      <c r="AE93" s="7">
        <v>750</v>
      </c>
      <c r="AF93" s="6"/>
      <c r="AG93" s="7">
        <v>750</v>
      </c>
      <c r="AH93" s="6"/>
      <c r="AI93" s="7">
        <v>750</v>
      </c>
      <c r="AJ93" s="6"/>
      <c r="AK93" s="7">
        <v>0</v>
      </c>
      <c r="AL93" s="6"/>
      <c r="AM93" s="7">
        <v>750</v>
      </c>
      <c r="AN93" s="6"/>
      <c r="AO93" s="7">
        <v>750</v>
      </c>
      <c r="AP93" s="6"/>
      <c r="AQ93" s="7">
        <v>750</v>
      </c>
      <c r="AR93" s="6"/>
      <c r="AS93" s="7">
        <v>1500</v>
      </c>
      <c r="AT93" s="6"/>
      <c r="AU93" s="7">
        <v>750</v>
      </c>
      <c r="AV93" s="6"/>
      <c r="AW93" s="7">
        <v>750</v>
      </c>
      <c r="AX93" s="6"/>
      <c r="AY93" s="7">
        <v>750</v>
      </c>
      <c r="AZ93" s="6"/>
      <c r="BA93" s="7">
        <v>750</v>
      </c>
      <c r="BB93" s="6"/>
      <c r="BC93" s="7">
        <f t="shared" si="59"/>
        <v>9000</v>
      </c>
      <c r="BD93" s="6"/>
      <c r="BE93" s="7">
        <f t="shared" si="60"/>
        <v>10500</v>
      </c>
      <c r="BF93" s="6"/>
      <c r="BG93" s="7">
        <f t="shared" si="61"/>
        <v>-1500</v>
      </c>
      <c r="BH93" s="6"/>
      <c r="BK93" s="7">
        <v>750</v>
      </c>
      <c r="BL93" s="6"/>
      <c r="BM93" s="7">
        <v>750</v>
      </c>
      <c r="BN93" s="6"/>
      <c r="BO93" s="7">
        <v>750</v>
      </c>
      <c r="BP93" s="6"/>
      <c r="BQ93" s="7">
        <v>750</v>
      </c>
      <c r="BR93" s="6"/>
      <c r="BS93" s="7">
        <v>750</v>
      </c>
      <c r="BT93" s="6"/>
      <c r="BU93" s="7">
        <v>750</v>
      </c>
      <c r="BV93" s="6"/>
      <c r="BW93" s="7">
        <v>750</v>
      </c>
      <c r="BX93" s="6"/>
      <c r="BY93" s="7">
        <v>750</v>
      </c>
      <c r="BZ93" s="6"/>
      <c r="CA93" s="7">
        <v>750</v>
      </c>
      <c r="CB93" s="6"/>
      <c r="CC93" s="7">
        <v>750</v>
      </c>
      <c r="CD93" s="6"/>
      <c r="CE93" s="7">
        <v>750</v>
      </c>
      <c r="CF93" s="6"/>
      <c r="CG93" s="7">
        <v>750</v>
      </c>
      <c r="CH93" s="6"/>
      <c r="CI93" s="7">
        <f t="shared" si="62"/>
        <v>9000</v>
      </c>
      <c r="CJ93" s="6"/>
      <c r="CK93" s="5">
        <f t="shared" si="63"/>
        <v>9000</v>
      </c>
      <c r="CL93" s="6"/>
      <c r="CM93" s="7">
        <f t="shared" si="64"/>
        <v>0</v>
      </c>
      <c r="CN93" s="6"/>
      <c r="CP93" s="7">
        <v>750</v>
      </c>
      <c r="CQ93" s="6"/>
      <c r="CR93" s="7">
        <v>750</v>
      </c>
      <c r="CS93" s="6"/>
      <c r="CT93" s="7">
        <v>750</v>
      </c>
      <c r="CU93" s="6"/>
      <c r="CV93" s="7">
        <v>750</v>
      </c>
      <c r="CW93" s="6"/>
      <c r="CX93" s="7">
        <v>750</v>
      </c>
      <c r="CY93" s="6"/>
      <c r="CZ93" s="7">
        <v>750</v>
      </c>
      <c r="DA93" s="6"/>
      <c r="DB93" s="7">
        <v>750</v>
      </c>
      <c r="DC93" s="6"/>
      <c r="DD93" s="7">
        <v>750</v>
      </c>
      <c r="DE93" s="6"/>
      <c r="DF93" s="7">
        <v>750</v>
      </c>
      <c r="DG93" s="6"/>
      <c r="DH93" s="7">
        <v>750</v>
      </c>
      <c r="DI93" s="6"/>
      <c r="DJ93" s="7">
        <v>750</v>
      </c>
      <c r="DK93" s="6"/>
      <c r="DL93" s="7">
        <v>750</v>
      </c>
      <c r="DM93" s="6"/>
      <c r="DN93" s="7">
        <f t="shared" si="65"/>
        <v>9000</v>
      </c>
      <c r="DO93" s="6"/>
      <c r="DP93" s="7">
        <f t="shared" si="66"/>
        <v>9000</v>
      </c>
      <c r="DQ93" s="6"/>
      <c r="DR93" s="7">
        <f t="shared" si="67"/>
        <v>0</v>
      </c>
    </row>
    <row r="94" spans="1:122" x14ac:dyDescent="0.25">
      <c r="A94" s="1"/>
      <c r="B94" s="1"/>
      <c r="C94" s="1"/>
      <c r="D94" s="1"/>
      <c r="E94" s="1" t="s">
        <v>91</v>
      </c>
      <c r="F94" s="1"/>
      <c r="G94" s="5">
        <f>ROUND(SUM(G89:G93),5)</f>
        <v>1050</v>
      </c>
      <c r="H94" s="6"/>
      <c r="I94" s="5">
        <f>ROUND(SUM(I89:I93),5)</f>
        <v>355.23</v>
      </c>
      <c r="J94" s="6"/>
      <c r="K94" s="5">
        <f>ROUND(SUM(K89:K93),5)</f>
        <v>1090</v>
      </c>
      <c r="L94" s="6"/>
      <c r="M94" s="5">
        <f>ROUND(SUM(M89:M93),5)</f>
        <v>1355.59</v>
      </c>
      <c r="N94" s="6"/>
      <c r="O94" s="5">
        <f>ROUND(SUM(O89:O93),5)</f>
        <v>1090</v>
      </c>
      <c r="P94" s="6"/>
      <c r="Q94" s="5">
        <f>ROUND(SUM(Q89:Q93),5)</f>
        <v>3144.94</v>
      </c>
      <c r="R94" s="6"/>
      <c r="S94" s="5">
        <f>ROUND(SUM(S89:S93),5)</f>
        <v>890</v>
      </c>
      <c r="T94" s="6"/>
      <c r="U94" s="5">
        <f>ROUND(SUM(U89:U93),5)</f>
        <v>881</v>
      </c>
      <c r="V94" s="6"/>
      <c r="W94" s="5">
        <f>ROUND(SUM(W89:W93),5)</f>
        <v>1040</v>
      </c>
      <c r="X94" s="6"/>
      <c r="Y94" s="5">
        <f>ROUND(SUM(Y89:Y93),5)</f>
        <v>1078.54</v>
      </c>
      <c r="Z94" s="6"/>
      <c r="AA94" s="5">
        <f>ROUND(SUM(AA89:AA93),5)</f>
        <v>890</v>
      </c>
      <c r="AB94" s="6"/>
      <c r="AC94" s="5">
        <f>ROUND(SUM(AC89:AC93),5)</f>
        <v>883.1</v>
      </c>
      <c r="AD94" s="6"/>
      <c r="AE94" s="5">
        <f>ROUND(SUM(AE89:AE93),5)</f>
        <v>1140</v>
      </c>
      <c r="AF94" s="6"/>
      <c r="AG94" s="5">
        <f>ROUND(SUM(AG89:AG93),5)</f>
        <v>1363.01</v>
      </c>
      <c r="AH94" s="6"/>
      <c r="AI94" s="5">
        <f>ROUND(SUM(AI89:AI93),5)</f>
        <v>990</v>
      </c>
      <c r="AJ94" s="6"/>
      <c r="AK94" s="5">
        <f>ROUND(SUM(AK89:AK93),5)</f>
        <v>217.24</v>
      </c>
      <c r="AL94" s="6"/>
      <c r="AM94" s="5">
        <f>ROUND(SUM(AM89:AM93),5)</f>
        <v>1090</v>
      </c>
      <c r="AN94" s="6"/>
      <c r="AO94" s="5">
        <f>ROUND(SUM(AO89:AO93),5)</f>
        <v>1052.82</v>
      </c>
      <c r="AP94" s="6"/>
      <c r="AQ94" s="5">
        <f>ROUND(SUM(AQ89:AQ93),5)</f>
        <v>890</v>
      </c>
      <c r="AR94" s="6"/>
      <c r="AS94" s="5">
        <f>ROUND(SUM(AS89:AS93),5)</f>
        <v>1651.05</v>
      </c>
      <c r="AT94" s="6"/>
      <c r="AU94" s="5">
        <f>ROUND(SUM(AU89:AU93),5)</f>
        <v>950</v>
      </c>
      <c r="AV94" s="6"/>
      <c r="AW94" s="5">
        <f>ROUND(SUM(AW89:AW93),5)</f>
        <v>945.32</v>
      </c>
      <c r="AX94" s="6"/>
      <c r="AY94" s="5">
        <f>ROUND(SUM(AY89:AY93),5)</f>
        <v>890</v>
      </c>
      <c r="AZ94" s="6"/>
      <c r="BA94" s="5">
        <f>ROUND(SUM(BA89:BA93),5)</f>
        <v>883.1</v>
      </c>
      <c r="BB94" s="6"/>
      <c r="BC94" s="5">
        <f t="shared" si="59"/>
        <v>12000</v>
      </c>
      <c r="BD94" s="6"/>
      <c r="BE94" s="5">
        <f t="shared" si="60"/>
        <v>13810.94</v>
      </c>
      <c r="BF94" s="6"/>
      <c r="BG94" s="5">
        <f t="shared" si="61"/>
        <v>-1810.94</v>
      </c>
      <c r="BH94" s="6"/>
      <c r="BK94" s="5">
        <f>ROUND(SUM(BK89:BK93),5)</f>
        <v>1050</v>
      </c>
      <c r="BL94" s="6"/>
      <c r="BM94" s="5">
        <f>ROUND(SUM(BM89:BM93),5)</f>
        <v>1090</v>
      </c>
      <c r="BN94" s="6"/>
      <c r="BO94" s="5">
        <f>ROUND(SUM(BO89:BO93),5)</f>
        <v>1090</v>
      </c>
      <c r="BP94" s="6"/>
      <c r="BQ94" s="5">
        <f>ROUND(SUM(BQ89:BQ93),5)</f>
        <v>890</v>
      </c>
      <c r="BR94" s="6"/>
      <c r="BS94" s="5">
        <f>ROUND(SUM(BS89:BS93),5)</f>
        <v>1040</v>
      </c>
      <c r="BT94" s="6"/>
      <c r="BU94" s="5">
        <f>ROUND(SUM(BU89:BU93),5)</f>
        <v>890</v>
      </c>
      <c r="BV94" s="6"/>
      <c r="BW94" s="5">
        <f>ROUND(SUM(BW89:BW93),5)</f>
        <v>1140</v>
      </c>
      <c r="BX94" s="6"/>
      <c r="BY94" s="5">
        <f>ROUND(SUM(BY89:BY93),5)</f>
        <v>990</v>
      </c>
      <c r="BZ94" s="6"/>
      <c r="CA94" s="5">
        <f>ROUND(SUM(CA89:CA93),5)</f>
        <v>1090</v>
      </c>
      <c r="CB94" s="6"/>
      <c r="CC94" s="5">
        <f>ROUND(SUM(CC89:CC93),5)</f>
        <v>890</v>
      </c>
      <c r="CD94" s="6"/>
      <c r="CE94" s="5">
        <f>ROUND(SUM(CE89:CE93),5)</f>
        <v>950</v>
      </c>
      <c r="CF94" s="6"/>
      <c r="CG94" s="5">
        <f>ROUND(SUM(CG89:CG93),5)</f>
        <v>890</v>
      </c>
      <c r="CH94" s="6"/>
      <c r="CI94" s="5">
        <f t="shared" si="62"/>
        <v>12000</v>
      </c>
      <c r="CJ94" s="6"/>
      <c r="CK94" s="5">
        <f t="shared" si="63"/>
        <v>12000</v>
      </c>
      <c r="CL94" s="6"/>
      <c r="CM94" s="5">
        <f t="shared" si="64"/>
        <v>0</v>
      </c>
      <c r="CN94" s="6"/>
      <c r="CP94" s="5">
        <f>ROUND(SUM(CP89:CP93),5)</f>
        <v>1050</v>
      </c>
      <c r="CQ94" s="6"/>
      <c r="CR94" s="5">
        <f>ROUND(SUM(CR89:CR93),5)</f>
        <v>1090</v>
      </c>
      <c r="CS94" s="6"/>
      <c r="CT94" s="5">
        <f>ROUND(SUM(CT89:CT93),5)</f>
        <v>1090</v>
      </c>
      <c r="CU94" s="6"/>
      <c r="CV94" s="5">
        <f>ROUND(SUM(CV89:CV93),5)</f>
        <v>890</v>
      </c>
      <c r="CW94" s="6"/>
      <c r="CX94" s="5">
        <f>ROUND(SUM(CX89:CX93),5)</f>
        <v>1040</v>
      </c>
      <c r="CY94" s="6"/>
      <c r="CZ94" s="5">
        <f>ROUND(SUM(CZ89:CZ93),5)</f>
        <v>890</v>
      </c>
      <c r="DA94" s="6"/>
      <c r="DB94" s="5">
        <f>ROUND(SUM(DB89:DB93),5)</f>
        <v>1140</v>
      </c>
      <c r="DC94" s="6"/>
      <c r="DD94" s="5">
        <f>ROUND(SUM(DD89:DD93),5)</f>
        <v>990</v>
      </c>
      <c r="DE94" s="6"/>
      <c r="DF94" s="5">
        <f>ROUND(SUM(DF89:DF93),5)</f>
        <v>1090</v>
      </c>
      <c r="DG94" s="6"/>
      <c r="DH94" s="5">
        <f>ROUND(SUM(DH89:DH93),5)</f>
        <v>890</v>
      </c>
      <c r="DI94" s="6"/>
      <c r="DJ94" s="5">
        <f>ROUND(SUM(DJ89:DJ93),5)</f>
        <v>950</v>
      </c>
      <c r="DK94" s="6"/>
      <c r="DL94" s="5">
        <f>ROUND(SUM(DL89:DL93),5)</f>
        <v>890</v>
      </c>
      <c r="DM94" s="6"/>
      <c r="DN94" s="5">
        <f t="shared" si="65"/>
        <v>12000</v>
      </c>
      <c r="DO94" s="6"/>
      <c r="DP94" s="5">
        <f t="shared" si="66"/>
        <v>12000</v>
      </c>
      <c r="DQ94" s="6"/>
      <c r="DR94" s="5">
        <f t="shared" si="67"/>
        <v>0</v>
      </c>
    </row>
    <row r="95" spans="1:122" x14ac:dyDescent="0.25">
      <c r="A95" s="1"/>
      <c r="B95" s="1"/>
      <c r="C95" s="1"/>
      <c r="D95" s="1"/>
      <c r="E95" s="1" t="s">
        <v>92</v>
      </c>
      <c r="F95" s="1"/>
      <c r="G95" s="5">
        <v>750</v>
      </c>
      <c r="H95" s="6"/>
      <c r="I95" s="5">
        <v>750</v>
      </c>
      <c r="J95" s="6"/>
      <c r="K95" s="5">
        <v>750</v>
      </c>
      <c r="L95" s="6"/>
      <c r="M95" s="5">
        <v>830.33</v>
      </c>
      <c r="N95" s="6"/>
      <c r="O95" s="5">
        <v>1500</v>
      </c>
      <c r="P95" s="6"/>
      <c r="Q95" s="5">
        <v>1555.38</v>
      </c>
      <c r="R95" s="6"/>
      <c r="S95" s="5">
        <v>750</v>
      </c>
      <c r="T95" s="6"/>
      <c r="U95" s="5">
        <v>405.37</v>
      </c>
      <c r="V95" s="6"/>
      <c r="W95" s="5">
        <v>750</v>
      </c>
      <c r="X95" s="6"/>
      <c r="Y95" s="5">
        <v>805.38</v>
      </c>
      <c r="Z95" s="6"/>
      <c r="AA95" s="5">
        <v>1300</v>
      </c>
      <c r="AB95" s="6"/>
      <c r="AC95" s="5">
        <v>1219.96</v>
      </c>
      <c r="AD95" s="6"/>
      <c r="AE95" s="5">
        <v>800</v>
      </c>
      <c r="AF95" s="6"/>
      <c r="AG95" s="5">
        <v>805.38</v>
      </c>
      <c r="AH95" s="6"/>
      <c r="AI95" s="5">
        <v>850</v>
      </c>
      <c r="AJ95" s="6"/>
      <c r="AK95" s="5">
        <v>863</v>
      </c>
      <c r="AL95" s="6"/>
      <c r="AM95" s="5">
        <v>750</v>
      </c>
      <c r="AN95" s="6"/>
      <c r="AO95" s="5">
        <v>900</v>
      </c>
      <c r="AP95" s="6"/>
      <c r="AQ95" s="5">
        <v>750</v>
      </c>
      <c r="AR95" s="6"/>
      <c r="AS95" s="5">
        <v>750</v>
      </c>
      <c r="AT95" s="6"/>
      <c r="AU95" s="5">
        <v>750</v>
      </c>
      <c r="AV95" s="6"/>
      <c r="AW95" s="5">
        <v>0</v>
      </c>
      <c r="AX95" s="6"/>
      <c r="AY95" s="5">
        <v>750</v>
      </c>
      <c r="AZ95" s="6"/>
      <c r="BA95" s="5">
        <v>1800</v>
      </c>
      <c r="BB95" s="6"/>
      <c r="BC95" s="5">
        <f t="shared" si="59"/>
        <v>10450</v>
      </c>
      <c r="BD95" s="6"/>
      <c r="BE95" s="5">
        <f t="shared" si="60"/>
        <v>10684.8</v>
      </c>
      <c r="BF95" s="6"/>
      <c r="BG95" s="5">
        <f t="shared" si="61"/>
        <v>-234.8</v>
      </c>
      <c r="BH95" s="6"/>
      <c r="BK95" s="5">
        <v>750</v>
      </c>
      <c r="BL95" s="6"/>
      <c r="BM95" s="5">
        <v>750</v>
      </c>
      <c r="BN95" s="6"/>
      <c r="BO95" s="5">
        <v>1500</v>
      </c>
      <c r="BP95" s="6"/>
      <c r="BQ95" s="5">
        <v>750</v>
      </c>
      <c r="BR95" s="6"/>
      <c r="BS95" s="5">
        <v>750</v>
      </c>
      <c r="BT95" s="6"/>
      <c r="BU95" s="5">
        <v>1300</v>
      </c>
      <c r="BV95" s="6"/>
      <c r="BW95" s="5">
        <v>800</v>
      </c>
      <c r="BX95" s="6"/>
      <c r="BY95" s="5">
        <v>850</v>
      </c>
      <c r="BZ95" s="6"/>
      <c r="CA95" s="5">
        <v>750</v>
      </c>
      <c r="CB95" s="6"/>
      <c r="CC95" s="5">
        <v>750</v>
      </c>
      <c r="CD95" s="6"/>
      <c r="CE95" s="5">
        <v>750</v>
      </c>
      <c r="CF95" s="6"/>
      <c r="CG95" s="5">
        <v>750</v>
      </c>
      <c r="CH95" s="6"/>
      <c r="CI95" s="5">
        <f t="shared" si="62"/>
        <v>10450</v>
      </c>
      <c r="CJ95" s="6"/>
      <c r="CK95" s="5">
        <f t="shared" si="63"/>
        <v>10450</v>
      </c>
      <c r="CL95" s="6"/>
      <c r="CM95" s="5">
        <f t="shared" si="64"/>
        <v>0</v>
      </c>
      <c r="CN95" s="6"/>
      <c r="CP95" s="5">
        <v>750</v>
      </c>
      <c r="CQ95" s="6"/>
      <c r="CR95" s="5">
        <v>750</v>
      </c>
      <c r="CS95" s="6"/>
      <c r="CT95" s="5">
        <v>1500</v>
      </c>
      <c r="CU95" s="6"/>
      <c r="CV95" s="5">
        <v>750</v>
      </c>
      <c r="CW95" s="6"/>
      <c r="CX95" s="5">
        <v>750</v>
      </c>
      <c r="CY95" s="6"/>
      <c r="CZ95" s="5">
        <v>1300</v>
      </c>
      <c r="DA95" s="6"/>
      <c r="DB95" s="5">
        <v>800</v>
      </c>
      <c r="DC95" s="6"/>
      <c r="DD95" s="5">
        <v>850</v>
      </c>
      <c r="DE95" s="6"/>
      <c r="DF95" s="5">
        <v>750</v>
      </c>
      <c r="DG95" s="6"/>
      <c r="DH95" s="5">
        <v>750</v>
      </c>
      <c r="DI95" s="6"/>
      <c r="DJ95" s="5">
        <v>750</v>
      </c>
      <c r="DK95" s="6"/>
      <c r="DL95" s="5">
        <v>750</v>
      </c>
      <c r="DM95" s="6"/>
      <c r="DN95" s="5">
        <f t="shared" si="65"/>
        <v>10450</v>
      </c>
      <c r="DO95" s="6"/>
      <c r="DP95" s="5">
        <f t="shared" si="66"/>
        <v>10450</v>
      </c>
      <c r="DQ95" s="6"/>
      <c r="DR95" s="5">
        <f t="shared" si="67"/>
        <v>0</v>
      </c>
    </row>
    <row r="96" spans="1:122" x14ac:dyDescent="0.25">
      <c r="A96" s="1"/>
      <c r="B96" s="1"/>
      <c r="C96" s="1"/>
      <c r="D96" s="1"/>
      <c r="E96" s="1" t="s">
        <v>93</v>
      </c>
      <c r="F96" s="1"/>
      <c r="G96" s="5">
        <v>700</v>
      </c>
      <c r="H96" s="6"/>
      <c r="I96" s="5">
        <v>692.67</v>
      </c>
      <c r="J96" s="6"/>
      <c r="K96" s="5">
        <v>530</v>
      </c>
      <c r="L96" s="6"/>
      <c r="M96" s="5">
        <v>530.14</v>
      </c>
      <c r="N96" s="6"/>
      <c r="O96" s="5">
        <v>530</v>
      </c>
      <c r="P96" s="6"/>
      <c r="Q96" s="5">
        <v>530.14</v>
      </c>
      <c r="R96" s="6"/>
      <c r="S96" s="5">
        <v>530</v>
      </c>
      <c r="T96" s="6"/>
      <c r="U96" s="5">
        <v>530.14</v>
      </c>
      <c r="V96" s="6"/>
      <c r="W96" s="5">
        <v>530</v>
      </c>
      <c r="X96" s="6"/>
      <c r="Y96" s="5">
        <v>530.14</v>
      </c>
      <c r="Z96" s="6"/>
      <c r="AA96" s="5">
        <v>400</v>
      </c>
      <c r="AB96" s="6"/>
      <c r="AC96" s="5">
        <v>375.35</v>
      </c>
      <c r="AD96" s="6"/>
      <c r="AE96" s="5">
        <v>680</v>
      </c>
      <c r="AF96" s="6"/>
      <c r="AG96" s="5">
        <v>684.93</v>
      </c>
      <c r="AH96" s="6"/>
      <c r="AI96" s="5">
        <v>150</v>
      </c>
      <c r="AJ96" s="6"/>
      <c r="AK96" s="5">
        <v>154.79</v>
      </c>
      <c r="AL96" s="6"/>
      <c r="AM96" s="5">
        <v>900</v>
      </c>
      <c r="AN96" s="6"/>
      <c r="AO96" s="5">
        <v>905.49</v>
      </c>
      <c r="AP96" s="6"/>
      <c r="AQ96" s="5">
        <v>530</v>
      </c>
      <c r="AR96" s="6"/>
      <c r="AS96" s="5">
        <v>530.14</v>
      </c>
      <c r="AT96" s="6"/>
      <c r="AU96" s="5">
        <v>670</v>
      </c>
      <c r="AV96" s="6"/>
      <c r="AW96" s="5">
        <v>669.34</v>
      </c>
      <c r="AX96" s="6"/>
      <c r="AY96" s="5">
        <v>900</v>
      </c>
      <c r="AZ96" s="6"/>
      <c r="BA96" s="5">
        <v>905.49</v>
      </c>
      <c r="BB96" s="6"/>
      <c r="BC96" s="5">
        <f t="shared" si="59"/>
        <v>7050</v>
      </c>
      <c r="BD96" s="6"/>
      <c r="BE96" s="5">
        <f t="shared" si="60"/>
        <v>7038.76</v>
      </c>
      <c r="BF96" s="6"/>
      <c r="BG96" s="5">
        <f t="shared" si="61"/>
        <v>11.24</v>
      </c>
      <c r="BH96" s="6"/>
      <c r="BK96" s="5">
        <v>700</v>
      </c>
      <c r="BL96" s="6"/>
      <c r="BM96" s="5">
        <v>530</v>
      </c>
      <c r="BN96" s="6"/>
      <c r="BO96" s="5">
        <v>530</v>
      </c>
      <c r="BP96" s="6"/>
      <c r="BQ96" s="5">
        <v>530</v>
      </c>
      <c r="BR96" s="6"/>
      <c r="BS96" s="5">
        <v>530</v>
      </c>
      <c r="BT96" s="6"/>
      <c r="BU96" s="5">
        <v>400</v>
      </c>
      <c r="BV96" s="6"/>
      <c r="BW96" s="5">
        <v>680</v>
      </c>
      <c r="BX96" s="6"/>
      <c r="BY96" s="5">
        <v>150</v>
      </c>
      <c r="BZ96" s="6"/>
      <c r="CA96" s="5">
        <v>900</v>
      </c>
      <c r="CB96" s="6"/>
      <c r="CC96" s="5">
        <v>530</v>
      </c>
      <c r="CD96" s="6"/>
      <c r="CE96" s="5">
        <v>670</v>
      </c>
      <c r="CF96" s="6"/>
      <c r="CG96" s="5">
        <v>900</v>
      </c>
      <c r="CH96" s="6"/>
      <c r="CI96" s="5">
        <f t="shared" si="62"/>
        <v>7050</v>
      </c>
      <c r="CJ96" s="6"/>
      <c r="CK96" s="5">
        <f t="shared" si="63"/>
        <v>7050</v>
      </c>
      <c r="CL96" s="6"/>
      <c r="CM96" s="5">
        <f t="shared" si="64"/>
        <v>0</v>
      </c>
      <c r="CN96" s="6"/>
      <c r="CP96" s="5">
        <v>700</v>
      </c>
      <c r="CQ96" s="6"/>
      <c r="CR96" s="5">
        <v>530</v>
      </c>
      <c r="CS96" s="6"/>
      <c r="CT96" s="5">
        <v>530</v>
      </c>
      <c r="CU96" s="6"/>
      <c r="CV96" s="5">
        <v>530</v>
      </c>
      <c r="CW96" s="6"/>
      <c r="CX96" s="5">
        <v>530</v>
      </c>
      <c r="CY96" s="6"/>
      <c r="CZ96" s="5">
        <v>400</v>
      </c>
      <c r="DA96" s="6"/>
      <c r="DB96" s="5">
        <v>680</v>
      </c>
      <c r="DC96" s="6"/>
      <c r="DD96" s="5">
        <v>150</v>
      </c>
      <c r="DE96" s="6"/>
      <c r="DF96" s="5">
        <v>900</v>
      </c>
      <c r="DG96" s="6"/>
      <c r="DH96" s="5">
        <v>530</v>
      </c>
      <c r="DI96" s="6"/>
      <c r="DJ96" s="5">
        <v>670</v>
      </c>
      <c r="DK96" s="6"/>
      <c r="DL96" s="5">
        <v>900</v>
      </c>
      <c r="DM96" s="6"/>
      <c r="DN96" s="5">
        <f t="shared" si="65"/>
        <v>7050</v>
      </c>
      <c r="DO96" s="6"/>
      <c r="DP96" s="5">
        <f t="shared" si="66"/>
        <v>7050</v>
      </c>
      <c r="DQ96" s="6"/>
      <c r="DR96" s="5">
        <f t="shared" si="67"/>
        <v>0</v>
      </c>
    </row>
    <row r="97" spans="1:122" x14ac:dyDescent="0.25">
      <c r="A97" s="1"/>
      <c r="B97" s="1"/>
      <c r="C97" s="1"/>
      <c r="D97" s="1"/>
      <c r="E97" s="1" t="s">
        <v>94</v>
      </c>
      <c r="F97" s="1"/>
      <c r="G97" s="5">
        <v>4609.8100000000004</v>
      </c>
      <c r="H97" s="6"/>
      <c r="I97" s="5">
        <v>4345.21</v>
      </c>
      <c r="J97" s="6"/>
      <c r="K97" s="5">
        <v>4609.8100000000004</v>
      </c>
      <c r="L97" s="6"/>
      <c r="M97" s="5">
        <v>4345.21</v>
      </c>
      <c r="N97" s="6"/>
      <c r="O97" s="5">
        <v>4609.8100000000004</v>
      </c>
      <c r="P97" s="6"/>
      <c r="Q97" s="5">
        <v>4345.21</v>
      </c>
      <c r="R97" s="6"/>
      <c r="S97" s="5">
        <v>4609.8100000000004</v>
      </c>
      <c r="T97" s="6"/>
      <c r="U97" s="5">
        <v>4345.21</v>
      </c>
      <c r="V97" s="6"/>
      <c r="W97" s="5">
        <v>4609.8100000000004</v>
      </c>
      <c r="X97" s="6"/>
      <c r="Y97" s="5">
        <v>4345.21</v>
      </c>
      <c r="Z97" s="6"/>
      <c r="AA97" s="5">
        <v>4609.8100000000004</v>
      </c>
      <c r="AB97" s="6"/>
      <c r="AC97" s="5">
        <v>4345.21</v>
      </c>
      <c r="AD97" s="6"/>
      <c r="AE97" s="5">
        <v>4609.8100000000004</v>
      </c>
      <c r="AF97" s="6"/>
      <c r="AG97" s="5">
        <v>9219.6200000000008</v>
      </c>
      <c r="AH97" s="6"/>
      <c r="AI97" s="5">
        <v>4748.1000000000004</v>
      </c>
      <c r="AJ97" s="6"/>
      <c r="AK97" s="5">
        <v>0</v>
      </c>
      <c r="AL97" s="6"/>
      <c r="AM97" s="5">
        <v>4748.1000000000004</v>
      </c>
      <c r="AN97" s="6"/>
      <c r="AO97" s="5">
        <v>4475.54</v>
      </c>
      <c r="AP97" s="6"/>
      <c r="AQ97" s="5">
        <v>4748.1000000000004</v>
      </c>
      <c r="AR97" s="6"/>
      <c r="AS97" s="5">
        <v>4609.8100000000004</v>
      </c>
      <c r="AT97" s="6"/>
      <c r="AU97" s="5">
        <v>4748.1000000000004</v>
      </c>
      <c r="AV97" s="6"/>
      <c r="AW97" s="5">
        <v>4609.8100000000004</v>
      </c>
      <c r="AX97" s="6"/>
      <c r="AY97" s="5">
        <v>4748.1000000000004</v>
      </c>
      <c r="AZ97" s="6"/>
      <c r="BA97" s="5">
        <v>4609.8100000000004</v>
      </c>
      <c r="BB97" s="6"/>
      <c r="BC97" s="5">
        <f t="shared" si="59"/>
        <v>56009.17</v>
      </c>
      <c r="BD97" s="6"/>
      <c r="BE97" s="5">
        <f t="shared" si="60"/>
        <v>53595.85</v>
      </c>
      <c r="BF97" s="6"/>
      <c r="BG97" s="5">
        <f t="shared" si="61"/>
        <v>2413.3200000000002</v>
      </c>
      <c r="BH97" s="6"/>
      <c r="BK97" s="5">
        <v>4750</v>
      </c>
      <c r="BL97" s="6"/>
      <c r="BM97" s="5">
        <v>4750</v>
      </c>
      <c r="BN97" s="6"/>
      <c r="BO97" s="5">
        <v>4750</v>
      </c>
      <c r="BP97" s="6"/>
      <c r="BQ97" s="5">
        <v>4750</v>
      </c>
      <c r="BR97" s="6"/>
      <c r="BS97" s="5">
        <v>4750</v>
      </c>
      <c r="BT97" s="6"/>
      <c r="BU97" s="5">
        <v>4750</v>
      </c>
      <c r="BV97" s="6"/>
      <c r="BW97" s="5">
        <v>4750</v>
      </c>
      <c r="BX97" s="6"/>
      <c r="BY97" s="5">
        <v>4900</v>
      </c>
      <c r="BZ97" s="6"/>
      <c r="CA97" s="5">
        <v>4900</v>
      </c>
      <c r="CB97" s="6"/>
      <c r="CC97" s="5">
        <v>4900</v>
      </c>
      <c r="CD97" s="6"/>
      <c r="CE97" s="5">
        <v>4900</v>
      </c>
      <c r="CF97" s="6"/>
      <c r="CG97" s="5">
        <v>4900</v>
      </c>
      <c r="CH97" s="6"/>
      <c r="CI97" s="5">
        <f t="shared" si="62"/>
        <v>57750</v>
      </c>
      <c r="CJ97" s="6"/>
      <c r="CK97" s="5">
        <f t="shared" si="63"/>
        <v>56009.17</v>
      </c>
      <c r="CL97" s="6"/>
      <c r="CM97" s="5">
        <f t="shared" si="64"/>
        <v>1740.83</v>
      </c>
      <c r="CN97" s="6"/>
      <c r="CP97" s="5">
        <v>4900</v>
      </c>
      <c r="CQ97" s="6"/>
      <c r="CR97" s="5">
        <v>4900</v>
      </c>
      <c r="CS97" s="6"/>
      <c r="CT97" s="5">
        <v>4900</v>
      </c>
      <c r="CU97" s="6"/>
      <c r="CV97" s="5">
        <v>4900</v>
      </c>
      <c r="CW97" s="6"/>
      <c r="CX97" s="5">
        <v>4900</v>
      </c>
      <c r="CY97" s="6"/>
      <c r="CZ97" s="5">
        <v>4900</v>
      </c>
      <c r="DA97" s="6"/>
      <c r="DB97" s="5">
        <v>4900</v>
      </c>
      <c r="DC97" s="6"/>
      <c r="DD97" s="5">
        <v>0</v>
      </c>
      <c r="DE97" s="6"/>
      <c r="DF97" s="5">
        <v>0</v>
      </c>
      <c r="DG97" s="6"/>
      <c r="DH97" s="5">
        <v>0</v>
      </c>
      <c r="DI97" s="6"/>
      <c r="DJ97" s="5">
        <v>0</v>
      </c>
      <c r="DK97" s="6"/>
      <c r="DL97" s="5">
        <v>0</v>
      </c>
      <c r="DM97" s="6"/>
      <c r="DN97" s="5">
        <f t="shared" si="65"/>
        <v>34300</v>
      </c>
      <c r="DO97" s="6"/>
      <c r="DP97" s="5">
        <f t="shared" si="66"/>
        <v>57750</v>
      </c>
      <c r="DQ97" s="6"/>
      <c r="DR97" s="5">
        <f t="shared" si="67"/>
        <v>-23450</v>
      </c>
    </row>
    <row r="98" spans="1:122" x14ac:dyDescent="0.25">
      <c r="A98" s="1"/>
      <c r="B98" s="1"/>
      <c r="C98" s="1"/>
      <c r="D98" s="1"/>
      <c r="E98" s="1" t="s">
        <v>95</v>
      </c>
      <c r="F98" s="1"/>
      <c r="G98" s="5">
        <v>1000</v>
      </c>
      <c r="H98" s="6"/>
      <c r="I98" s="5">
        <v>1375.36</v>
      </c>
      <c r="J98" s="6"/>
      <c r="K98" s="5">
        <v>1000</v>
      </c>
      <c r="L98" s="6"/>
      <c r="M98" s="5">
        <v>157.72999999999999</v>
      </c>
      <c r="N98" s="6"/>
      <c r="O98" s="5">
        <v>1000</v>
      </c>
      <c r="P98" s="6"/>
      <c r="Q98" s="5">
        <v>1457</v>
      </c>
      <c r="R98" s="6"/>
      <c r="S98" s="5">
        <v>1000</v>
      </c>
      <c r="T98" s="6"/>
      <c r="U98" s="5">
        <v>805.81</v>
      </c>
      <c r="V98" s="6"/>
      <c r="W98" s="5">
        <v>1000</v>
      </c>
      <c r="X98" s="6"/>
      <c r="Y98" s="5">
        <v>932.44</v>
      </c>
      <c r="Z98" s="6"/>
      <c r="AA98" s="5">
        <v>1000</v>
      </c>
      <c r="AB98" s="6"/>
      <c r="AC98" s="5">
        <v>785.1</v>
      </c>
      <c r="AD98" s="6"/>
      <c r="AE98" s="5">
        <v>1000</v>
      </c>
      <c r="AF98" s="6"/>
      <c r="AG98" s="5">
        <v>1063.44</v>
      </c>
      <c r="AH98" s="6"/>
      <c r="AI98" s="5">
        <v>1000</v>
      </c>
      <c r="AJ98" s="6"/>
      <c r="AK98" s="5">
        <v>810.58</v>
      </c>
      <c r="AL98" s="6"/>
      <c r="AM98" s="5">
        <v>1000</v>
      </c>
      <c r="AN98" s="6"/>
      <c r="AO98" s="5">
        <v>890.64</v>
      </c>
      <c r="AP98" s="6"/>
      <c r="AQ98" s="5">
        <v>1000</v>
      </c>
      <c r="AR98" s="6"/>
      <c r="AS98" s="5">
        <v>886.75</v>
      </c>
      <c r="AT98" s="6"/>
      <c r="AU98" s="5">
        <v>1000</v>
      </c>
      <c r="AV98" s="6"/>
      <c r="AW98" s="5">
        <v>1637.24</v>
      </c>
      <c r="AX98" s="6"/>
      <c r="AY98" s="5">
        <v>1000</v>
      </c>
      <c r="AZ98" s="6"/>
      <c r="BA98" s="5">
        <v>1246.76</v>
      </c>
      <c r="BB98" s="6"/>
      <c r="BC98" s="5">
        <f t="shared" si="59"/>
        <v>12000</v>
      </c>
      <c r="BD98" s="6"/>
      <c r="BE98" s="5">
        <f t="shared" si="60"/>
        <v>12048.85</v>
      </c>
      <c r="BF98" s="6"/>
      <c r="BG98" s="5">
        <f t="shared" si="61"/>
        <v>-48.85</v>
      </c>
      <c r="BH98" s="6"/>
      <c r="BK98" s="5">
        <v>1000</v>
      </c>
      <c r="BL98" s="6"/>
      <c r="BM98" s="5">
        <v>1000</v>
      </c>
      <c r="BN98" s="6"/>
      <c r="BO98" s="5">
        <v>1000</v>
      </c>
      <c r="BP98" s="6"/>
      <c r="BQ98" s="5">
        <v>1000</v>
      </c>
      <c r="BR98" s="6"/>
      <c r="BS98" s="5">
        <v>1000</v>
      </c>
      <c r="BT98" s="6"/>
      <c r="BU98" s="5">
        <v>1000</v>
      </c>
      <c r="BV98" s="6"/>
      <c r="BW98" s="5">
        <v>1000</v>
      </c>
      <c r="BX98" s="6"/>
      <c r="BY98" s="5">
        <v>1000</v>
      </c>
      <c r="BZ98" s="6"/>
      <c r="CA98" s="5">
        <v>1000</v>
      </c>
      <c r="CB98" s="6"/>
      <c r="CC98" s="5">
        <v>1000</v>
      </c>
      <c r="CD98" s="6"/>
      <c r="CE98" s="5">
        <v>1000</v>
      </c>
      <c r="CF98" s="6"/>
      <c r="CG98" s="5">
        <v>1000</v>
      </c>
      <c r="CH98" s="6"/>
      <c r="CI98" s="5">
        <f t="shared" si="62"/>
        <v>12000</v>
      </c>
      <c r="CJ98" s="6"/>
      <c r="CK98" s="5">
        <f t="shared" si="63"/>
        <v>12000</v>
      </c>
      <c r="CL98" s="6"/>
      <c r="CM98" s="5">
        <f t="shared" si="64"/>
        <v>0</v>
      </c>
      <c r="CN98" s="6"/>
      <c r="CP98" s="5">
        <v>1000</v>
      </c>
      <c r="CQ98" s="6"/>
      <c r="CR98" s="5">
        <v>1000</v>
      </c>
      <c r="CS98" s="6"/>
      <c r="CT98" s="5">
        <v>1000</v>
      </c>
      <c r="CU98" s="6"/>
      <c r="CV98" s="5">
        <v>1000</v>
      </c>
      <c r="CW98" s="6"/>
      <c r="CX98" s="5">
        <v>1000</v>
      </c>
      <c r="CY98" s="6"/>
      <c r="CZ98" s="5">
        <v>1000</v>
      </c>
      <c r="DA98" s="6"/>
      <c r="DB98" s="5">
        <v>1000</v>
      </c>
      <c r="DC98" s="6"/>
      <c r="DD98" s="5">
        <v>1000</v>
      </c>
      <c r="DE98" s="6"/>
      <c r="DF98" s="5">
        <v>1000</v>
      </c>
      <c r="DG98" s="6"/>
      <c r="DH98" s="5">
        <v>1000</v>
      </c>
      <c r="DI98" s="6"/>
      <c r="DJ98" s="5">
        <v>1000</v>
      </c>
      <c r="DK98" s="6"/>
      <c r="DL98" s="5">
        <v>1000</v>
      </c>
      <c r="DM98" s="6"/>
      <c r="DN98" s="5">
        <f t="shared" si="65"/>
        <v>12000</v>
      </c>
      <c r="DO98" s="6"/>
      <c r="DP98" s="5">
        <f t="shared" si="66"/>
        <v>12000</v>
      </c>
      <c r="DQ98" s="6"/>
      <c r="DR98" s="5">
        <f t="shared" si="67"/>
        <v>0</v>
      </c>
    </row>
    <row r="99" spans="1:122" x14ac:dyDescent="0.25">
      <c r="A99" s="1"/>
      <c r="B99" s="1"/>
      <c r="C99" s="1"/>
      <c r="D99" s="1"/>
      <c r="E99" s="1" t="s">
        <v>96</v>
      </c>
      <c r="F99" s="1"/>
      <c r="G99" s="5">
        <v>2000</v>
      </c>
      <c r="H99" s="6"/>
      <c r="I99" s="5">
        <v>1965.63</v>
      </c>
      <c r="J99" s="6"/>
      <c r="K99" s="5">
        <v>2500</v>
      </c>
      <c r="L99" s="6"/>
      <c r="M99" s="5">
        <v>2246.59</v>
      </c>
      <c r="N99" s="6"/>
      <c r="O99" s="5">
        <v>5500</v>
      </c>
      <c r="P99" s="6"/>
      <c r="Q99" s="5">
        <v>5550.48</v>
      </c>
      <c r="R99" s="6"/>
      <c r="S99" s="5">
        <v>2000</v>
      </c>
      <c r="T99" s="6"/>
      <c r="U99" s="5">
        <v>2062.83</v>
      </c>
      <c r="V99" s="6"/>
      <c r="W99" s="5">
        <v>4000</v>
      </c>
      <c r="X99" s="6"/>
      <c r="Y99" s="5">
        <v>3547.04</v>
      </c>
      <c r="Z99" s="6"/>
      <c r="AA99" s="5">
        <v>3000</v>
      </c>
      <c r="AB99" s="6"/>
      <c r="AC99" s="5">
        <v>3443.09</v>
      </c>
      <c r="AD99" s="6"/>
      <c r="AE99" s="5">
        <v>2000</v>
      </c>
      <c r="AF99" s="6"/>
      <c r="AG99" s="5">
        <v>2838.34</v>
      </c>
      <c r="AH99" s="6"/>
      <c r="AI99" s="5">
        <v>4500</v>
      </c>
      <c r="AJ99" s="6"/>
      <c r="AK99" s="5">
        <v>4326.3</v>
      </c>
      <c r="AL99" s="6"/>
      <c r="AM99" s="5">
        <v>5000</v>
      </c>
      <c r="AN99" s="6"/>
      <c r="AO99" s="5">
        <v>5022.1499999999996</v>
      </c>
      <c r="AP99" s="6"/>
      <c r="AQ99" s="5">
        <v>4500</v>
      </c>
      <c r="AR99" s="6"/>
      <c r="AS99" s="5">
        <v>4551.49</v>
      </c>
      <c r="AT99" s="6"/>
      <c r="AU99" s="5">
        <v>5000</v>
      </c>
      <c r="AV99" s="6"/>
      <c r="AW99" s="5">
        <v>4909.7700000000004</v>
      </c>
      <c r="AX99" s="6"/>
      <c r="AY99" s="5">
        <v>4500</v>
      </c>
      <c r="AZ99" s="6"/>
      <c r="BA99" s="5">
        <v>4274.59</v>
      </c>
      <c r="BB99" s="6"/>
      <c r="BC99" s="5">
        <f t="shared" si="59"/>
        <v>44500</v>
      </c>
      <c r="BD99" s="6"/>
      <c r="BE99" s="5">
        <f t="shared" si="60"/>
        <v>44738.3</v>
      </c>
      <c r="BF99" s="6"/>
      <c r="BG99" s="5">
        <f t="shared" si="61"/>
        <v>-238.3</v>
      </c>
      <c r="BH99" s="6"/>
      <c r="BK99" s="5">
        <v>2000</v>
      </c>
      <c r="BL99" s="6"/>
      <c r="BM99" s="5">
        <v>2500</v>
      </c>
      <c r="BN99" s="6"/>
      <c r="BO99" s="5">
        <v>5500</v>
      </c>
      <c r="BP99" s="6"/>
      <c r="BQ99" s="5">
        <v>2000</v>
      </c>
      <c r="BR99" s="6"/>
      <c r="BS99" s="5">
        <v>4000</v>
      </c>
      <c r="BT99" s="6"/>
      <c r="BU99" s="5">
        <v>3000</v>
      </c>
      <c r="BV99" s="6"/>
      <c r="BW99" s="5">
        <v>2000</v>
      </c>
      <c r="BX99" s="6"/>
      <c r="BY99" s="5">
        <v>4500</v>
      </c>
      <c r="BZ99" s="6"/>
      <c r="CA99" s="5">
        <v>5000</v>
      </c>
      <c r="CB99" s="6"/>
      <c r="CC99" s="5">
        <v>4500</v>
      </c>
      <c r="CD99" s="6"/>
      <c r="CE99" s="5">
        <v>5000</v>
      </c>
      <c r="CF99" s="6"/>
      <c r="CG99" s="5">
        <v>4500</v>
      </c>
      <c r="CH99" s="6"/>
      <c r="CI99" s="5">
        <f t="shared" si="62"/>
        <v>44500</v>
      </c>
      <c r="CJ99" s="6"/>
      <c r="CK99" s="5">
        <f t="shared" si="63"/>
        <v>44500</v>
      </c>
      <c r="CL99" s="6"/>
      <c r="CM99" s="5">
        <f t="shared" si="64"/>
        <v>0</v>
      </c>
      <c r="CN99" s="6"/>
      <c r="CP99" s="5">
        <v>2000</v>
      </c>
      <c r="CQ99" s="6"/>
      <c r="CR99" s="5">
        <v>2500</v>
      </c>
      <c r="CS99" s="6"/>
      <c r="CT99" s="5">
        <v>5500</v>
      </c>
      <c r="CU99" s="6"/>
      <c r="CV99" s="5">
        <v>2000</v>
      </c>
      <c r="CW99" s="6"/>
      <c r="CX99" s="5">
        <v>4000</v>
      </c>
      <c r="CY99" s="6"/>
      <c r="CZ99" s="5">
        <v>3000</v>
      </c>
      <c r="DA99" s="6"/>
      <c r="DB99" s="5">
        <v>2000</v>
      </c>
      <c r="DC99" s="6"/>
      <c r="DD99" s="5">
        <v>2000</v>
      </c>
      <c r="DE99" s="6"/>
      <c r="DF99" s="5">
        <v>500</v>
      </c>
      <c r="DG99" s="6"/>
      <c r="DH99" s="5">
        <v>2000</v>
      </c>
      <c r="DI99" s="6"/>
      <c r="DJ99" s="5">
        <v>500</v>
      </c>
      <c r="DK99" s="6"/>
      <c r="DL99" s="5">
        <v>500</v>
      </c>
      <c r="DM99" s="6"/>
      <c r="DN99" s="5">
        <f t="shared" si="65"/>
        <v>26500</v>
      </c>
      <c r="DO99" s="6"/>
      <c r="DP99" s="5">
        <f t="shared" si="66"/>
        <v>44500</v>
      </c>
      <c r="DQ99" s="6"/>
      <c r="DR99" s="5">
        <f t="shared" si="67"/>
        <v>-18000</v>
      </c>
    </row>
    <row r="100" spans="1:122" x14ac:dyDescent="0.25">
      <c r="A100" s="1"/>
      <c r="B100" s="1"/>
      <c r="C100" s="1"/>
      <c r="D100" s="1"/>
      <c r="E100" s="1" t="s">
        <v>97</v>
      </c>
      <c r="F100" s="1"/>
      <c r="G100" s="5">
        <v>1300</v>
      </c>
      <c r="H100" s="6"/>
      <c r="I100" s="5">
        <v>942.99</v>
      </c>
      <c r="J100" s="6"/>
      <c r="K100" s="5">
        <v>0</v>
      </c>
      <c r="L100" s="6"/>
      <c r="M100" s="5">
        <v>0</v>
      </c>
      <c r="N100" s="6"/>
      <c r="O100" s="5">
        <v>50</v>
      </c>
      <c r="P100" s="6"/>
      <c r="Q100" s="5">
        <v>42.12</v>
      </c>
      <c r="R100" s="6"/>
      <c r="S100" s="5">
        <v>900</v>
      </c>
      <c r="T100" s="6"/>
      <c r="U100" s="5">
        <v>905.55</v>
      </c>
      <c r="V100" s="6"/>
      <c r="W100" s="5">
        <v>50</v>
      </c>
      <c r="X100" s="6"/>
      <c r="Y100" s="5">
        <v>42.74</v>
      </c>
      <c r="Z100" s="6"/>
      <c r="AA100" s="5">
        <v>100</v>
      </c>
      <c r="AB100" s="6"/>
      <c r="AC100" s="5">
        <v>309.99</v>
      </c>
      <c r="AD100" s="6"/>
      <c r="AE100" s="5">
        <v>50</v>
      </c>
      <c r="AF100" s="6"/>
      <c r="AG100" s="5">
        <v>874.14</v>
      </c>
      <c r="AH100" s="6"/>
      <c r="AI100" s="5">
        <v>200</v>
      </c>
      <c r="AJ100" s="6"/>
      <c r="AK100" s="5">
        <v>207.81</v>
      </c>
      <c r="AL100" s="6"/>
      <c r="AM100" s="5">
        <v>50</v>
      </c>
      <c r="AN100" s="6"/>
      <c r="AO100" s="5">
        <v>860.55</v>
      </c>
      <c r="AP100" s="6"/>
      <c r="AQ100" s="5">
        <v>50</v>
      </c>
      <c r="AR100" s="6"/>
      <c r="AS100" s="5">
        <v>35.619999999999997</v>
      </c>
      <c r="AT100" s="6"/>
      <c r="AU100" s="5">
        <v>650</v>
      </c>
      <c r="AV100" s="6"/>
      <c r="AW100" s="5">
        <v>638</v>
      </c>
      <c r="AX100" s="6"/>
      <c r="AY100" s="5">
        <v>0</v>
      </c>
      <c r="AZ100" s="6"/>
      <c r="BA100" s="5">
        <v>0</v>
      </c>
      <c r="BB100" s="6"/>
      <c r="BC100" s="5">
        <f t="shared" si="59"/>
        <v>3400</v>
      </c>
      <c r="BD100" s="6"/>
      <c r="BE100" s="5">
        <f t="shared" si="60"/>
        <v>4859.51</v>
      </c>
      <c r="BF100" s="6"/>
      <c r="BG100" s="5">
        <f t="shared" si="61"/>
        <v>-1459.51</v>
      </c>
      <c r="BH100" s="6"/>
      <c r="BK100" s="5">
        <v>400</v>
      </c>
      <c r="BL100" s="6"/>
      <c r="BM100" s="5">
        <v>0</v>
      </c>
      <c r="BN100" s="6"/>
      <c r="BO100" s="5">
        <v>50</v>
      </c>
      <c r="BP100" s="6"/>
      <c r="BQ100" s="5">
        <v>200</v>
      </c>
      <c r="BR100" s="6"/>
      <c r="BS100" s="5">
        <v>50</v>
      </c>
      <c r="BT100" s="6"/>
      <c r="BU100" s="5">
        <v>100</v>
      </c>
      <c r="BV100" s="6"/>
      <c r="BW100" s="5">
        <v>50</v>
      </c>
      <c r="BX100" s="6"/>
      <c r="BY100" s="5">
        <v>200</v>
      </c>
      <c r="BZ100" s="6"/>
      <c r="CA100" s="5">
        <v>50</v>
      </c>
      <c r="CB100" s="6"/>
      <c r="CC100" s="5">
        <v>50</v>
      </c>
      <c r="CD100" s="6"/>
      <c r="CE100" s="5">
        <v>650</v>
      </c>
      <c r="CF100" s="6"/>
      <c r="CG100" s="5">
        <v>0</v>
      </c>
      <c r="CH100" s="6"/>
      <c r="CI100" s="5">
        <f t="shared" si="62"/>
        <v>1800</v>
      </c>
      <c r="CJ100" s="6"/>
      <c r="CK100" s="5">
        <f t="shared" si="63"/>
        <v>3400</v>
      </c>
      <c r="CL100" s="6"/>
      <c r="CM100" s="5">
        <f t="shared" si="64"/>
        <v>-1600</v>
      </c>
      <c r="CN100" s="6"/>
      <c r="CP100" s="5">
        <v>1300</v>
      </c>
      <c r="CQ100" s="6"/>
      <c r="CR100" s="5">
        <v>0</v>
      </c>
      <c r="CS100" s="6"/>
      <c r="CT100" s="5">
        <v>50</v>
      </c>
      <c r="CU100" s="6"/>
      <c r="CV100" s="5">
        <v>900</v>
      </c>
      <c r="CW100" s="6"/>
      <c r="CX100" s="5">
        <v>50</v>
      </c>
      <c r="CY100" s="6"/>
      <c r="CZ100" s="5">
        <v>100</v>
      </c>
      <c r="DA100" s="6"/>
      <c r="DB100" s="5">
        <v>50</v>
      </c>
      <c r="DC100" s="6"/>
      <c r="DD100" s="5">
        <v>200</v>
      </c>
      <c r="DE100" s="6"/>
      <c r="DF100" s="5">
        <v>50</v>
      </c>
      <c r="DG100" s="6"/>
      <c r="DH100" s="5">
        <v>50</v>
      </c>
      <c r="DI100" s="6"/>
      <c r="DJ100" s="5">
        <v>650</v>
      </c>
      <c r="DK100" s="6"/>
      <c r="DL100" s="5">
        <v>0</v>
      </c>
      <c r="DM100" s="6"/>
      <c r="DN100" s="5">
        <f t="shared" si="65"/>
        <v>3400</v>
      </c>
      <c r="DO100" s="6"/>
      <c r="DP100" s="5">
        <f t="shared" si="66"/>
        <v>1800</v>
      </c>
      <c r="DQ100" s="6"/>
      <c r="DR100" s="5">
        <f t="shared" si="67"/>
        <v>1600</v>
      </c>
    </row>
    <row r="101" spans="1:122" x14ac:dyDescent="0.25">
      <c r="A101" s="1"/>
      <c r="B101" s="1"/>
      <c r="C101" s="1"/>
      <c r="D101" s="1"/>
      <c r="E101" s="1" t="s">
        <v>98</v>
      </c>
      <c r="F101" s="1"/>
      <c r="G101" s="5">
        <v>2500</v>
      </c>
      <c r="H101" s="6"/>
      <c r="I101" s="5">
        <v>2620</v>
      </c>
      <c r="J101" s="6"/>
      <c r="K101" s="5">
        <v>600</v>
      </c>
      <c r="L101" s="6"/>
      <c r="M101" s="5">
        <v>572.63</v>
      </c>
      <c r="N101" s="6"/>
      <c r="O101" s="5">
        <v>400</v>
      </c>
      <c r="P101" s="6"/>
      <c r="Q101" s="5">
        <v>436</v>
      </c>
      <c r="R101" s="6"/>
      <c r="S101" s="5">
        <v>650</v>
      </c>
      <c r="T101" s="6"/>
      <c r="U101" s="5">
        <v>645</v>
      </c>
      <c r="V101" s="6"/>
      <c r="W101" s="5">
        <v>125</v>
      </c>
      <c r="X101" s="6"/>
      <c r="Y101" s="5">
        <v>125</v>
      </c>
      <c r="Z101" s="6"/>
      <c r="AA101" s="5">
        <v>0</v>
      </c>
      <c r="AB101" s="6"/>
      <c r="AC101" s="5">
        <v>0</v>
      </c>
      <c r="AD101" s="6"/>
      <c r="AE101" s="5">
        <v>300</v>
      </c>
      <c r="AF101" s="6"/>
      <c r="AG101" s="5">
        <v>278.83</v>
      </c>
      <c r="AH101" s="6"/>
      <c r="AI101" s="5">
        <v>750</v>
      </c>
      <c r="AJ101" s="6"/>
      <c r="AK101" s="5">
        <v>777.58</v>
      </c>
      <c r="AL101" s="6"/>
      <c r="AM101" s="5">
        <v>0</v>
      </c>
      <c r="AN101" s="6"/>
      <c r="AO101" s="5">
        <v>0</v>
      </c>
      <c r="AP101" s="6"/>
      <c r="AQ101" s="5">
        <v>0</v>
      </c>
      <c r="AR101" s="6"/>
      <c r="AS101" s="5">
        <v>0</v>
      </c>
      <c r="AT101" s="6"/>
      <c r="AU101" s="5">
        <v>250</v>
      </c>
      <c r="AV101" s="6"/>
      <c r="AW101" s="5">
        <v>247.3</v>
      </c>
      <c r="AX101" s="6"/>
      <c r="AY101" s="5">
        <v>1200</v>
      </c>
      <c r="AZ101" s="6"/>
      <c r="BA101" s="5">
        <v>1136.22</v>
      </c>
      <c r="BB101" s="6"/>
      <c r="BC101" s="5">
        <f t="shared" si="59"/>
        <v>6775</v>
      </c>
      <c r="BD101" s="6"/>
      <c r="BE101" s="5">
        <f t="shared" si="60"/>
        <v>6838.56</v>
      </c>
      <c r="BF101" s="6"/>
      <c r="BG101" s="5">
        <f t="shared" si="61"/>
        <v>-63.56</v>
      </c>
      <c r="BH101" s="6"/>
      <c r="BK101" s="5">
        <v>2500</v>
      </c>
      <c r="BL101" s="6"/>
      <c r="BM101" s="5">
        <v>600</v>
      </c>
      <c r="BN101" s="6"/>
      <c r="BO101" s="5">
        <v>400</v>
      </c>
      <c r="BP101" s="6"/>
      <c r="BQ101" s="5">
        <v>650</v>
      </c>
      <c r="BR101" s="6"/>
      <c r="BS101" s="5">
        <v>125</v>
      </c>
      <c r="BT101" s="6"/>
      <c r="BU101" s="5">
        <v>0</v>
      </c>
      <c r="BV101" s="6"/>
      <c r="BW101" s="5">
        <v>300</v>
      </c>
      <c r="BX101" s="6"/>
      <c r="BY101" s="5">
        <v>750</v>
      </c>
      <c r="BZ101" s="6"/>
      <c r="CA101" s="5">
        <v>0</v>
      </c>
      <c r="CB101" s="6"/>
      <c r="CC101" s="5">
        <v>0</v>
      </c>
      <c r="CD101" s="6"/>
      <c r="CE101" s="5">
        <v>250</v>
      </c>
      <c r="CF101" s="6"/>
      <c r="CG101" s="5">
        <v>1200</v>
      </c>
      <c r="CH101" s="6"/>
      <c r="CI101" s="5">
        <f t="shared" si="62"/>
        <v>6775</v>
      </c>
      <c r="CJ101" s="6"/>
      <c r="CK101" s="5">
        <f t="shared" si="63"/>
        <v>6775</v>
      </c>
      <c r="CL101" s="6"/>
      <c r="CM101" s="5">
        <f t="shared" si="64"/>
        <v>0</v>
      </c>
      <c r="CN101" s="6"/>
      <c r="CP101" s="5">
        <v>2500</v>
      </c>
      <c r="CQ101" s="6"/>
      <c r="CR101" s="5">
        <v>600</v>
      </c>
      <c r="CS101" s="6"/>
      <c r="CT101" s="5">
        <v>400</v>
      </c>
      <c r="CU101" s="6"/>
      <c r="CV101" s="5">
        <v>650</v>
      </c>
      <c r="CW101" s="6"/>
      <c r="CX101" s="5">
        <v>125</v>
      </c>
      <c r="CY101" s="6"/>
      <c r="CZ101" s="5">
        <v>0</v>
      </c>
      <c r="DA101" s="6"/>
      <c r="DB101" s="5">
        <v>300</v>
      </c>
      <c r="DC101" s="6"/>
      <c r="DD101" s="5">
        <v>750</v>
      </c>
      <c r="DE101" s="6"/>
      <c r="DF101" s="5">
        <v>0</v>
      </c>
      <c r="DG101" s="6"/>
      <c r="DH101" s="5">
        <v>0</v>
      </c>
      <c r="DI101" s="6"/>
      <c r="DJ101" s="5">
        <v>250</v>
      </c>
      <c r="DK101" s="6"/>
      <c r="DL101" s="5">
        <v>1200</v>
      </c>
      <c r="DM101" s="6"/>
      <c r="DN101" s="5">
        <f t="shared" si="65"/>
        <v>6775</v>
      </c>
      <c r="DO101" s="6"/>
      <c r="DP101" s="5">
        <f t="shared" si="66"/>
        <v>6775</v>
      </c>
      <c r="DQ101" s="6"/>
      <c r="DR101" s="5">
        <f t="shared" si="67"/>
        <v>0</v>
      </c>
    </row>
    <row r="102" spans="1:122" x14ac:dyDescent="0.25">
      <c r="A102" s="1"/>
      <c r="B102" s="1"/>
      <c r="C102" s="1"/>
      <c r="D102" s="1"/>
      <c r="E102" s="1" t="s">
        <v>99</v>
      </c>
      <c r="F102" s="1"/>
      <c r="G102" s="5">
        <v>700</v>
      </c>
      <c r="H102" s="6"/>
      <c r="I102" s="5">
        <v>720.39</v>
      </c>
      <c r="J102" s="6"/>
      <c r="K102" s="5">
        <v>500</v>
      </c>
      <c r="L102" s="6"/>
      <c r="M102" s="5">
        <v>538.1</v>
      </c>
      <c r="N102" s="6"/>
      <c r="O102" s="5">
        <v>500</v>
      </c>
      <c r="P102" s="6"/>
      <c r="Q102" s="5">
        <v>491.18</v>
      </c>
      <c r="R102" s="6"/>
      <c r="S102" s="5">
        <v>500</v>
      </c>
      <c r="T102" s="6"/>
      <c r="U102" s="5">
        <v>488.9</v>
      </c>
      <c r="V102" s="6"/>
      <c r="W102" s="5">
        <v>400</v>
      </c>
      <c r="X102" s="6"/>
      <c r="Y102" s="5">
        <v>380.68</v>
      </c>
      <c r="Z102" s="6"/>
      <c r="AA102" s="5">
        <v>400</v>
      </c>
      <c r="AB102" s="6"/>
      <c r="AC102" s="5">
        <v>308.39</v>
      </c>
      <c r="AD102" s="6"/>
      <c r="AE102" s="5">
        <v>500</v>
      </c>
      <c r="AF102" s="6"/>
      <c r="AG102" s="5">
        <v>619.80999999999995</v>
      </c>
      <c r="AH102" s="6"/>
      <c r="AI102" s="5">
        <v>500</v>
      </c>
      <c r="AJ102" s="6"/>
      <c r="AK102" s="5">
        <v>472.68</v>
      </c>
      <c r="AL102" s="6"/>
      <c r="AM102" s="5">
        <v>500</v>
      </c>
      <c r="AN102" s="6"/>
      <c r="AO102" s="5">
        <v>478.37</v>
      </c>
      <c r="AP102" s="6"/>
      <c r="AQ102" s="5">
        <v>500</v>
      </c>
      <c r="AR102" s="6"/>
      <c r="AS102" s="5">
        <v>275.89</v>
      </c>
      <c r="AT102" s="6"/>
      <c r="AU102" s="5">
        <v>500</v>
      </c>
      <c r="AV102" s="6"/>
      <c r="AW102" s="5">
        <v>755.99</v>
      </c>
      <c r="AX102" s="6"/>
      <c r="AY102" s="5">
        <v>500</v>
      </c>
      <c r="AZ102" s="6"/>
      <c r="BA102" s="5">
        <v>478.07</v>
      </c>
      <c r="BB102" s="6"/>
      <c r="BC102" s="5">
        <f t="shared" si="59"/>
        <v>6000</v>
      </c>
      <c r="BD102" s="6"/>
      <c r="BE102" s="5">
        <f t="shared" si="60"/>
        <v>6008.45</v>
      </c>
      <c r="BF102" s="6"/>
      <c r="BG102" s="5">
        <f t="shared" si="61"/>
        <v>-8.4499999999999993</v>
      </c>
      <c r="BH102" s="6"/>
      <c r="BK102" s="5">
        <v>700</v>
      </c>
      <c r="BL102" s="6"/>
      <c r="BM102" s="5">
        <v>500</v>
      </c>
      <c r="BN102" s="6"/>
      <c r="BO102" s="5">
        <v>500</v>
      </c>
      <c r="BP102" s="6"/>
      <c r="BQ102" s="5">
        <v>500</v>
      </c>
      <c r="BR102" s="6"/>
      <c r="BS102" s="5">
        <v>400</v>
      </c>
      <c r="BT102" s="6"/>
      <c r="BU102" s="5">
        <v>400</v>
      </c>
      <c r="BV102" s="6"/>
      <c r="BW102" s="5">
        <v>500</v>
      </c>
      <c r="BX102" s="6"/>
      <c r="BY102" s="5">
        <v>500</v>
      </c>
      <c r="BZ102" s="6"/>
      <c r="CA102" s="5">
        <v>500</v>
      </c>
      <c r="CB102" s="6"/>
      <c r="CC102" s="5">
        <v>500</v>
      </c>
      <c r="CD102" s="6"/>
      <c r="CE102" s="5">
        <v>500</v>
      </c>
      <c r="CF102" s="6"/>
      <c r="CG102" s="5">
        <v>500</v>
      </c>
      <c r="CH102" s="6"/>
      <c r="CI102" s="5">
        <f t="shared" si="62"/>
        <v>6000</v>
      </c>
      <c r="CJ102" s="6"/>
      <c r="CK102" s="5">
        <f t="shared" si="63"/>
        <v>6000</v>
      </c>
      <c r="CL102" s="6"/>
      <c r="CM102" s="5">
        <f t="shared" si="64"/>
        <v>0</v>
      </c>
      <c r="CN102" s="6"/>
      <c r="CP102" s="5">
        <v>700</v>
      </c>
      <c r="CQ102" s="6"/>
      <c r="CR102" s="5">
        <v>500</v>
      </c>
      <c r="CS102" s="6"/>
      <c r="CT102" s="5">
        <v>500</v>
      </c>
      <c r="CU102" s="6"/>
      <c r="CV102" s="5">
        <v>500</v>
      </c>
      <c r="CW102" s="6"/>
      <c r="CX102" s="5">
        <v>400</v>
      </c>
      <c r="CY102" s="6"/>
      <c r="CZ102" s="5">
        <v>400</v>
      </c>
      <c r="DA102" s="6"/>
      <c r="DB102" s="5">
        <v>500</v>
      </c>
      <c r="DC102" s="6"/>
      <c r="DD102" s="5">
        <v>500</v>
      </c>
      <c r="DE102" s="6"/>
      <c r="DF102" s="5">
        <v>500</v>
      </c>
      <c r="DG102" s="6"/>
      <c r="DH102" s="5">
        <v>500</v>
      </c>
      <c r="DI102" s="6"/>
      <c r="DJ102" s="5">
        <v>500</v>
      </c>
      <c r="DK102" s="6"/>
      <c r="DL102" s="5">
        <v>500</v>
      </c>
      <c r="DM102" s="6"/>
      <c r="DN102" s="5">
        <f t="shared" si="65"/>
        <v>6000</v>
      </c>
      <c r="DO102" s="6"/>
      <c r="DP102" s="5">
        <f t="shared" si="66"/>
        <v>6000</v>
      </c>
      <c r="DQ102" s="6"/>
      <c r="DR102" s="5">
        <f t="shared" si="67"/>
        <v>0</v>
      </c>
    </row>
    <row r="103" spans="1:122" x14ac:dyDescent="0.25">
      <c r="A103" s="1"/>
      <c r="B103" s="1"/>
      <c r="C103" s="1"/>
      <c r="D103" s="1"/>
      <c r="E103" s="1" t="s">
        <v>100</v>
      </c>
      <c r="F103" s="1"/>
      <c r="G103" s="5">
        <v>200</v>
      </c>
      <c r="H103" s="6"/>
      <c r="I103" s="5">
        <v>164</v>
      </c>
      <c r="J103" s="6"/>
      <c r="K103" s="5">
        <v>0</v>
      </c>
      <c r="L103" s="6"/>
      <c r="M103" s="5">
        <v>0</v>
      </c>
      <c r="N103" s="6"/>
      <c r="O103" s="5">
        <v>0</v>
      </c>
      <c r="P103" s="6"/>
      <c r="Q103" s="5">
        <v>0</v>
      </c>
      <c r="R103" s="6"/>
      <c r="S103" s="5">
        <v>1200</v>
      </c>
      <c r="T103" s="6"/>
      <c r="U103" s="5">
        <v>1370</v>
      </c>
      <c r="V103" s="6"/>
      <c r="W103" s="5">
        <v>200</v>
      </c>
      <c r="X103" s="6"/>
      <c r="Y103" s="5">
        <v>118.07</v>
      </c>
      <c r="Z103" s="6"/>
      <c r="AA103" s="5">
        <v>0</v>
      </c>
      <c r="AB103" s="6"/>
      <c r="AC103" s="5">
        <v>18.07</v>
      </c>
      <c r="AD103" s="6"/>
      <c r="AE103" s="5">
        <v>100</v>
      </c>
      <c r="AF103" s="6"/>
      <c r="AG103" s="5">
        <v>89</v>
      </c>
      <c r="AH103" s="6"/>
      <c r="AI103" s="5">
        <v>0</v>
      </c>
      <c r="AJ103" s="6"/>
      <c r="AK103" s="5">
        <v>0</v>
      </c>
      <c r="AL103" s="6"/>
      <c r="AM103" s="5">
        <v>700</v>
      </c>
      <c r="AN103" s="6"/>
      <c r="AO103" s="5">
        <v>661</v>
      </c>
      <c r="AP103" s="6"/>
      <c r="AQ103" s="5">
        <v>150</v>
      </c>
      <c r="AR103" s="6"/>
      <c r="AS103" s="5">
        <v>159.99</v>
      </c>
      <c r="AT103" s="6"/>
      <c r="AU103" s="5">
        <v>2550</v>
      </c>
      <c r="AV103" s="6"/>
      <c r="AW103" s="5">
        <v>2523.91</v>
      </c>
      <c r="AX103" s="6"/>
      <c r="AY103" s="5">
        <v>600</v>
      </c>
      <c r="AZ103" s="6"/>
      <c r="BA103" s="5">
        <v>661</v>
      </c>
      <c r="BB103" s="6"/>
      <c r="BC103" s="5">
        <f t="shared" si="59"/>
        <v>5700</v>
      </c>
      <c r="BD103" s="6"/>
      <c r="BE103" s="5">
        <f t="shared" si="60"/>
        <v>5765.04</v>
      </c>
      <c r="BF103" s="6"/>
      <c r="BG103" s="5">
        <f t="shared" si="61"/>
        <v>-65.040000000000006</v>
      </c>
      <c r="BH103" s="6"/>
      <c r="BK103" s="5">
        <v>200</v>
      </c>
      <c r="BL103" s="6"/>
      <c r="BM103" s="5">
        <v>0</v>
      </c>
      <c r="BN103" s="6"/>
      <c r="BO103" s="5">
        <v>0</v>
      </c>
      <c r="BP103" s="6"/>
      <c r="BQ103" s="5">
        <v>1200</v>
      </c>
      <c r="BR103" s="6"/>
      <c r="BS103" s="5">
        <v>200</v>
      </c>
      <c r="BT103" s="6"/>
      <c r="BU103" s="5">
        <v>0</v>
      </c>
      <c r="BV103" s="6"/>
      <c r="BW103" s="5">
        <v>100</v>
      </c>
      <c r="BX103" s="6"/>
      <c r="BY103" s="5">
        <v>0</v>
      </c>
      <c r="BZ103" s="6"/>
      <c r="CA103" s="5">
        <v>700</v>
      </c>
      <c r="CB103" s="6"/>
      <c r="CC103" s="5">
        <v>150</v>
      </c>
      <c r="CD103" s="6"/>
      <c r="CE103" s="5">
        <v>2550</v>
      </c>
      <c r="CF103" s="6"/>
      <c r="CG103" s="5">
        <v>600</v>
      </c>
      <c r="CH103" s="6"/>
      <c r="CI103" s="5">
        <f t="shared" si="62"/>
        <v>5700</v>
      </c>
      <c r="CJ103" s="6"/>
      <c r="CK103" s="5">
        <f t="shared" si="63"/>
        <v>5700</v>
      </c>
      <c r="CL103" s="6"/>
      <c r="CM103" s="5">
        <f t="shared" si="64"/>
        <v>0</v>
      </c>
      <c r="CN103" s="6"/>
      <c r="CP103" s="5">
        <v>200</v>
      </c>
      <c r="CQ103" s="6"/>
      <c r="CR103" s="5">
        <v>0</v>
      </c>
      <c r="CS103" s="6"/>
      <c r="CT103" s="5">
        <v>0</v>
      </c>
      <c r="CU103" s="6"/>
      <c r="CV103" s="5">
        <v>1200</v>
      </c>
      <c r="CW103" s="6"/>
      <c r="CX103" s="5">
        <v>200</v>
      </c>
      <c r="CY103" s="6"/>
      <c r="CZ103" s="5">
        <v>0</v>
      </c>
      <c r="DA103" s="6"/>
      <c r="DB103" s="5">
        <v>100</v>
      </c>
      <c r="DC103" s="6"/>
      <c r="DD103" s="5">
        <v>0</v>
      </c>
      <c r="DE103" s="6"/>
      <c r="DF103" s="5">
        <v>700</v>
      </c>
      <c r="DG103" s="6"/>
      <c r="DH103" s="5">
        <v>150</v>
      </c>
      <c r="DI103" s="6"/>
      <c r="DJ103" s="5">
        <v>2550</v>
      </c>
      <c r="DK103" s="6"/>
      <c r="DL103" s="5">
        <v>600</v>
      </c>
      <c r="DM103" s="6"/>
      <c r="DN103" s="5">
        <f t="shared" si="65"/>
        <v>5700</v>
      </c>
      <c r="DO103" s="6"/>
      <c r="DP103" s="5">
        <f t="shared" si="66"/>
        <v>5700</v>
      </c>
      <c r="DQ103" s="6"/>
      <c r="DR103" s="5">
        <f t="shared" si="67"/>
        <v>0</v>
      </c>
    </row>
    <row r="104" spans="1:122" ht="15.75" thickBot="1" x14ac:dyDescent="0.3">
      <c r="A104" s="1"/>
      <c r="B104" s="1"/>
      <c r="C104" s="1"/>
      <c r="D104" s="1"/>
      <c r="E104" s="1" t="s">
        <v>101</v>
      </c>
      <c r="F104" s="1"/>
      <c r="G104" s="7">
        <v>500</v>
      </c>
      <c r="H104" s="6"/>
      <c r="I104" s="7">
        <v>506.34</v>
      </c>
      <c r="J104" s="6"/>
      <c r="K104" s="7">
        <v>200</v>
      </c>
      <c r="L104" s="6"/>
      <c r="M104" s="7">
        <v>184.86</v>
      </c>
      <c r="N104" s="6"/>
      <c r="O104" s="7">
        <v>200</v>
      </c>
      <c r="P104" s="6"/>
      <c r="Q104" s="7">
        <v>184.86</v>
      </c>
      <c r="R104" s="6"/>
      <c r="S104" s="7">
        <v>200</v>
      </c>
      <c r="T104" s="6"/>
      <c r="U104" s="7">
        <v>201.34</v>
      </c>
      <c r="V104" s="6"/>
      <c r="W104" s="7">
        <v>200</v>
      </c>
      <c r="X104" s="6"/>
      <c r="Y104" s="7">
        <v>193.86</v>
      </c>
      <c r="Z104" s="6"/>
      <c r="AA104" s="7">
        <v>200</v>
      </c>
      <c r="AB104" s="6"/>
      <c r="AC104" s="7">
        <v>193.86</v>
      </c>
      <c r="AD104" s="6"/>
      <c r="AE104" s="7">
        <v>200</v>
      </c>
      <c r="AF104" s="6"/>
      <c r="AG104" s="7">
        <v>214.65</v>
      </c>
      <c r="AH104" s="6"/>
      <c r="AI104" s="7">
        <v>200</v>
      </c>
      <c r="AJ104" s="6"/>
      <c r="AK104" s="7">
        <v>193.86</v>
      </c>
      <c r="AL104" s="6"/>
      <c r="AM104" s="7">
        <v>500</v>
      </c>
      <c r="AN104" s="6"/>
      <c r="AO104" s="7">
        <v>454.86</v>
      </c>
      <c r="AP104" s="6"/>
      <c r="AQ104" s="7">
        <v>100</v>
      </c>
      <c r="AR104" s="6"/>
      <c r="AS104" s="7">
        <v>21</v>
      </c>
      <c r="AT104" s="6"/>
      <c r="AU104" s="7">
        <v>100</v>
      </c>
      <c r="AV104" s="6"/>
      <c r="AW104" s="7">
        <v>94.21</v>
      </c>
      <c r="AX104" s="6"/>
      <c r="AY104" s="46">
        <v>1400</v>
      </c>
      <c r="AZ104" s="6"/>
      <c r="BA104" s="7">
        <v>1605.37</v>
      </c>
      <c r="BB104" s="6"/>
      <c r="BC104" s="7">
        <f t="shared" si="59"/>
        <v>4000</v>
      </c>
      <c r="BD104" s="6"/>
      <c r="BE104" s="7">
        <f t="shared" si="60"/>
        <v>4049.07</v>
      </c>
      <c r="BF104" s="6"/>
      <c r="BG104" s="7">
        <f t="shared" si="61"/>
        <v>-49.07</v>
      </c>
      <c r="BH104" s="6"/>
      <c r="BK104" s="7">
        <v>500</v>
      </c>
      <c r="BL104" s="6"/>
      <c r="BM104" s="7">
        <v>200</v>
      </c>
      <c r="BN104" s="6"/>
      <c r="BO104" s="7">
        <v>200</v>
      </c>
      <c r="BP104" s="6"/>
      <c r="BQ104" s="7">
        <v>200</v>
      </c>
      <c r="BR104" s="6"/>
      <c r="BS104" s="7">
        <v>200</v>
      </c>
      <c r="BT104" s="6"/>
      <c r="BU104" s="7">
        <v>200</v>
      </c>
      <c r="BV104" s="6"/>
      <c r="BW104" s="7">
        <v>200</v>
      </c>
      <c r="BX104" s="6"/>
      <c r="BY104" s="7">
        <v>200</v>
      </c>
      <c r="BZ104" s="6"/>
      <c r="CA104" s="7">
        <v>500</v>
      </c>
      <c r="CB104" s="6"/>
      <c r="CC104" s="7">
        <v>100</v>
      </c>
      <c r="CD104" s="6"/>
      <c r="CE104" s="7">
        <v>100</v>
      </c>
      <c r="CF104" s="6"/>
      <c r="CG104" s="7">
        <v>200</v>
      </c>
      <c r="CH104" s="6"/>
      <c r="CI104" s="7">
        <f t="shared" si="62"/>
        <v>2800</v>
      </c>
      <c r="CJ104" s="6"/>
      <c r="CK104" s="7">
        <f t="shared" si="63"/>
        <v>4000</v>
      </c>
      <c r="CL104" s="6"/>
      <c r="CM104" s="7">
        <f t="shared" si="64"/>
        <v>-1200</v>
      </c>
      <c r="CN104" s="6"/>
      <c r="CP104" s="7">
        <v>500</v>
      </c>
      <c r="CQ104" s="6"/>
      <c r="CR104" s="7">
        <v>200</v>
      </c>
      <c r="CS104" s="6"/>
      <c r="CT104" s="7">
        <v>200</v>
      </c>
      <c r="CU104" s="6"/>
      <c r="CV104" s="7">
        <v>200</v>
      </c>
      <c r="CW104" s="6"/>
      <c r="CX104" s="7">
        <v>200</v>
      </c>
      <c r="CY104" s="6"/>
      <c r="CZ104" s="7">
        <v>200</v>
      </c>
      <c r="DA104" s="6"/>
      <c r="DB104" s="7">
        <v>200</v>
      </c>
      <c r="DC104" s="6"/>
      <c r="DD104" s="7">
        <v>200</v>
      </c>
      <c r="DE104" s="6"/>
      <c r="DF104" s="7">
        <v>500</v>
      </c>
      <c r="DG104" s="6"/>
      <c r="DH104" s="7">
        <v>100</v>
      </c>
      <c r="DI104" s="6"/>
      <c r="DJ104" s="7">
        <v>100</v>
      </c>
      <c r="DK104" s="6"/>
      <c r="DL104" s="7">
        <v>200</v>
      </c>
      <c r="DM104" s="6"/>
      <c r="DN104" s="7">
        <f t="shared" si="65"/>
        <v>2800</v>
      </c>
      <c r="DO104" s="6"/>
      <c r="DP104" s="7">
        <f t="shared" si="66"/>
        <v>2800</v>
      </c>
      <c r="DQ104" s="6"/>
      <c r="DR104" s="7">
        <f t="shared" si="67"/>
        <v>0</v>
      </c>
    </row>
    <row r="105" spans="1:122" x14ac:dyDescent="0.25">
      <c r="A105" s="1"/>
      <c r="B105" s="1"/>
      <c r="C105" s="1"/>
      <c r="D105" s="1" t="s">
        <v>102</v>
      </c>
      <c r="E105" s="1"/>
      <c r="F105" s="1"/>
      <c r="G105" s="5">
        <f>ROUND(SUM(G80:G82)+G88+SUM(G94:G104),5)</f>
        <v>17284.810000000001</v>
      </c>
      <c r="H105" s="6"/>
      <c r="I105" s="5">
        <f>ROUND(SUM(I80:I82)+I88+SUM(I94:I104),5)</f>
        <v>15234.08</v>
      </c>
      <c r="J105" s="6"/>
      <c r="K105" s="5">
        <f>ROUND(SUM(K80:K82)+K88+SUM(K94:K104),5)</f>
        <v>18904.810000000001</v>
      </c>
      <c r="L105" s="6"/>
      <c r="M105" s="5">
        <f>ROUND(SUM(M80:M82)+M88+SUM(M94:M104),5)</f>
        <v>17198.560000000001</v>
      </c>
      <c r="N105" s="6"/>
      <c r="O105" s="5">
        <f>ROUND(SUM(O80:O82)+O88+SUM(O94:O104),5)</f>
        <v>18954.810000000001</v>
      </c>
      <c r="P105" s="6"/>
      <c r="Q105" s="5">
        <f>ROUND(SUM(Q80:Q82)+Q88+SUM(Q94:Q104),5)</f>
        <v>21145.69</v>
      </c>
      <c r="R105" s="6"/>
      <c r="S105" s="5">
        <f>ROUND(SUM(S80:S82)+S88+SUM(S94:S104),5)</f>
        <v>15904.81</v>
      </c>
      <c r="T105" s="6"/>
      <c r="U105" s="5">
        <f>ROUND(SUM(U80:U82)+U88+SUM(U94:U104),5)</f>
        <v>15290.75</v>
      </c>
      <c r="V105" s="6"/>
      <c r="W105" s="5">
        <f>ROUND(SUM(W80:W82)+W88+SUM(W94:W104),5)</f>
        <v>15579.81</v>
      </c>
      <c r="X105" s="6"/>
      <c r="Y105" s="5">
        <f>ROUND(SUM(Y80:Y82)+Y88+SUM(Y94:Y104),5)</f>
        <v>14799.5</v>
      </c>
      <c r="Z105" s="6"/>
      <c r="AA105" s="5">
        <f>ROUND(SUM(AA80:AA82)+AA88+SUM(AA94:AA104),5)</f>
        <v>13474.81</v>
      </c>
      <c r="AB105" s="6"/>
      <c r="AC105" s="5">
        <f>ROUND(SUM(AC80:AC82)+AC88+SUM(AC94:AC104),5)</f>
        <v>13997.94</v>
      </c>
      <c r="AD105" s="6"/>
      <c r="AE105" s="5">
        <f>ROUND(SUM(AE80:AE82)+AE88+SUM(AE94:AE104),5)</f>
        <v>14554.81</v>
      </c>
      <c r="AF105" s="6"/>
      <c r="AG105" s="5">
        <f>ROUND(SUM(AG80:AG82)+AG88+SUM(AG94:AG104),5)</f>
        <v>21186.43</v>
      </c>
      <c r="AH105" s="6"/>
      <c r="AI105" s="5">
        <f>ROUND(SUM(AI80:AI82)+AI88+SUM(AI94:AI104),5)</f>
        <v>16763.099999999999</v>
      </c>
      <c r="AJ105" s="6"/>
      <c r="AK105" s="5">
        <f>ROUND(SUM(AK80:AK82)+AK88+SUM(AK94:AK104),5)</f>
        <v>9645.5400000000009</v>
      </c>
      <c r="AL105" s="6"/>
      <c r="AM105" s="5">
        <f>ROUND(SUM(AM80:AM82)+AM88+SUM(AM94:AM104),5)</f>
        <v>17413.099999999999</v>
      </c>
      <c r="AN105" s="6"/>
      <c r="AO105" s="5">
        <f>ROUND(SUM(AO80:AO82)+AO88+SUM(AO94:AO104),5)</f>
        <v>18625.29</v>
      </c>
      <c r="AP105" s="6"/>
      <c r="AQ105" s="5">
        <f>ROUND(SUM(AQ80:AQ82)+AQ88+SUM(AQ94:AQ104),5)</f>
        <v>15993.1</v>
      </c>
      <c r="AR105" s="6"/>
      <c r="AS105" s="5">
        <f>ROUND(SUM(AS80:AS82)+AS88+SUM(AS94:AS104),5)</f>
        <v>16207.31</v>
      </c>
      <c r="AT105" s="6"/>
      <c r="AU105" s="5">
        <f>ROUND(SUM(AU80:AU82)+AU88+SUM(AU94:AU104),5)</f>
        <v>18893.099999999999</v>
      </c>
      <c r="AV105" s="6"/>
      <c r="AW105" s="5">
        <f>ROUND(SUM(AW80:AW82)+AW88+SUM(AW94:AW104),5)</f>
        <v>18696.830000000002</v>
      </c>
      <c r="AX105" s="6"/>
      <c r="AY105" s="5">
        <f>ROUND(SUM(AY80:AY82)+AY88+SUM(AY94:AY104),5)</f>
        <v>18313.099999999999</v>
      </c>
      <c r="AZ105" s="6"/>
      <c r="BA105" s="5">
        <f>ROUND(SUM(BA80:BA82)+BA88+SUM(BA94:BA104),5)</f>
        <v>20507.36</v>
      </c>
      <c r="BB105" s="6"/>
      <c r="BC105" s="5">
        <f t="shared" si="59"/>
        <v>202034.17</v>
      </c>
      <c r="BD105" s="6"/>
      <c r="BE105" s="5">
        <f>ROUND(SUM(BE80:BE82)+BE88+SUM(BE94:BE104),5)</f>
        <v>202535.28</v>
      </c>
      <c r="BF105" s="6"/>
      <c r="BG105" s="5">
        <f t="shared" si="61"/>
        <v>-501.11</v>
      </c>
      <c r="BH105" s="6"/>
      <c r="BK105" s="5">
        <f>ROUND(SUM(BK80:BK82)+BK88+SUM(BK94:BK104),5)</f>
        <v>16510</v>
      </c>
      <c r="BL105" s="6"/>
      <c r="BM105" s="5">
        <f>ROUND(SUM(BM80:BM82)+BM88+SUM(BM94:BM104),5)</f>
        <v>19030</v>
      </c>
      <c r="BN105" s="6"/>
      <c r="BO105" s="5">
        <f>ROUND(SUM(BO80:BO82)+BO88+SUM(BO94:BO104),5)</f>
        <v>19080</v>
      </c>
      <c r="BP105" s="6"/>
      <c r="BQ105" s="5">
        <f>ROUND(SUM(BQ80:BQ82)+BQ88+SUM(BQ94:BQ104),5)</f>
        <v>15330</v>
      </c>
      <c r="BR105" s="6"/>
      <c r="BS105" s="5">
        <f>ROUND(SUM(BS80:BS82)+BS88+SUM(BS94:BS104),5)</f>
        <v>15705</v>
      </c>
      <c r="BT105" s="6"/>
      <c r="BU105" s="5">
        <f>ROUND(SUM(BU80:BU82)+BU88+SUM(BU94:BU104),5)</f>
        <v>13600</v>
      </c>
      <c r="BV105" s="6"/>
      <c r="BW105" s="5">
        <f>ROUND(SUM(BW80:BW82)+BW88+SUM(BW94:BW104),5)</f>
        <v>14680</v>
      </c>
      <c r="BX105" s="6"/>
      <c r="BY105" s="5">
        <f>ROUND(SUM(BY80:BY82)+BY88+SUM(BY94:BY104),5)</f>
        <v>16900</v>
      </c>
      <c r="BZ105" s="6"/>
      <c r="CA105" s="5">
        <f>ROUND(SUM(CA80:CA82)+CA88+SUM(CA94:CA104),5)</f>
        <v>17540</v>
      </c>
      <c r="CB105" s="6"/>
      <c r="CC105" s="5">
        <f>ROUND(SUM(CC80:CC82)+CC88+SUM(CC94:CC104),5)</f>
        <v>16130</v>
      </c>
      <c r="CD105" s="6"/>
      <c r="CE105" s="5">
        <f>ROUND(SUM(CE80:CE82)+CE88+SUM(CE94:CE104),5)</f>
        <v>19030</v>
      </c>
      <c r="CF105" s="6"/>
      <c r="CG105" s="5">
        <f>ROUND(SUM(CG80:CG82)+CG88+SUM(CG94:CG104),5)</f>
        <v>17250</v>
      </c>
      <c r="CH105" s="6"/>
      <c r="CI105" s="5">
        <f t="shared" si="62"/>
        <v>200785</v>
      </c>
      <c r="CJ105" s="6"/>
      <c r="CK105" s="5">
        <f t="shared" si="63"/>
        <v>202034.17</v>
      </c>
      <c r="CL105" s="6"/>
      <c r="CM105" s="5">
        <f t="shared" si="64"/>
        <v>-1249.17</v>
      </c>
      <c r="CN105" s="6"/>
      <c r="CP105" s="5">
        <f>ROUND(SUM(CP80:CP82)+CP88+SUM(CP94:CP104),5)</f>
        <v>17560</v>
      </c>
      <c r="CQ105" s="6"/>
      <c r="CR105" s="5">
        <f>ROUND(SUM(CR80:CR82)+CR88+SUM(CR94:CR104),5)</f>
        <v>19180</v>
      </c>
      <c r="CS105" s="6"/>
      <c r="CT105" s="5">
        <f>ROUND(SUM(CT80:CT82)+CT88+SUM(CT94:CT104),5)</f>
        <v>19230</v>
      </c>
      <c r="CU105" s="6"/>
      <c r="CV105" s="5">
        <f>ROUND(SUM(CV80:CV82)+CV88+SUM(CV94:CV104),5)</f>
        <v>16180</v>
      </c>
      <c r="CW105" s="6"/>
      <c r="CX105" s="5">
        <f>ROUND(SUM(CX80:CX82)+CX88+SUM(CX94:CX104),5)</f>
        <v>15855</v>
      </c>
      <c r="CY105" s="6"/>
      <c r="CZ105" s="5">
        <f>ROUND(SUM(CZ80:CZ82)+CZ88+SUM(CZ94:CZ104),5)</f>
        <v>13750</v>
      </c>
      <c r="DA105" s="6"/>
      <c r="DB105" s="5">
        <f>ROUND(SUM(DB80:DB82)+DB88+SUM(DB94:DB104),5)</f>
        <v>14830</v>
      </c>
      <c r="DC105" s="6"/>
      <c r="DD105" s="5">
        <f>ROUND(SUM(DD80:DD82)+DD88+SUM(DD94:DD104),5)</f>
        <v>9500</v>
      </c>
      <c r="DE105" s="6"/>
      <c r="DF105" s="5">
        <f>ROUND(SUM(DF80:DF82)+DF88+SUM(DF94:DF104),5)</f>
        <v>8140</v>
      </c>
      <c r="DG105" s="6"/>
      <c r="DH105" s="5">
        <f>ROUND(SUM(DH80:DH82)+DH88+SUM(DH94:DH104),5)</f>
        <v>8730</v>
      </c>
      <c r="DI105" s="6"/>
      <c r="DJ105" s="5">
        <f>ROUND(SUM(DJ80:DJ82)+DJ88+SUM(DJ94:DJ104),5)</f>
        <v>9630</v>
      </c>
      <c r="DK105" s="6"/>
      <c r="DL105" s="5">
        <f>ROUND(SUM(DL80:DL82)+DL88+SUM(DL94:DL104),5)</f>
        <v>8350</v>
      </c>
      <c r="DM105" s="6"/>
      <c r="DN105" s="5">
        <f t="shared" si="65"/>
        <v>160935</v>
      </c>
      <c r="DO105" s="6"/>
      <c r="DP105" s="5">
        <f t="shared" si="66"/>
        <v>200785</v>
      </c>
      <c r="DQ105" s="6"/>
      <c r="DR105" s="5">
        <f t="shared" si="67"/>
        <v>-39850</v>
      </c>
    </row>
    <row r="106" spans="1:122" x14ac:dyDescent="0.25">
      <c r="A106" s="1"/>
      <c r="B106" s="1"/>
      <c r="C106" s="1"/>
      <c r="D106" s="1" t="s">
        <v>103</v>
      </c>
      <c r="E106" s="1"/>
      <c r="F106" s="1"/>
      <c r="G106" s="5"/>
      <c r="H106" s="6"/>
      <c r="I106" s="5"/>
      <c r="J106" s="6"/>
      <c r="K106" s="5"/>
      <c r="L106" s="6"/>
      <c r="M106" s="5"/>
      <c r="N106" s="6"/>
      <c r="O106" s="5"/>
      <c r="P106" s="6"/>
      <c r="Q106" s="5"/>
      <c r="R106" s="6"/>
      <c r="S106" s="5"/>
      <c r="T106" s="6"/>
      <c r="U106" s="5"/>
      <c r="V106" s="6"/>
      <c r="W106" s="5"/>
      <c r="X106" s="6"/>
      <c r="Y106" s="5"/>
      <c r="Z106" s="6"/>
      <c r="AA106" s="5"/>
      <c r="AB106" s="6"/>
      <c r="AC106" s="5"/>
      <c r="AD106" s="6"/>
      <c r="AE106" s="5"/>
      <c r="AF106" s="6"/>
      <c r="AG106" s="5"/>
      <c r="AH106" s="6"/>
      <c r="AI106" s="5"/>
      <c r="AJ106" s="6"/>
      <c r="AK106" s="5"/>
      <c r="AL106" s="6"/>
      <c r="AM106" s="5"/>
      <c r="AN106" s="6"/>
      <c r="AO106" s="5"/>
      <c r="AP106" s="6"/>
      <c r="AQ106" s="5"/>
      <c r="AR106" s="6"/>
      <c r="AS106" s="5"/>
      <c r="AT106" s="6"/>
      <c r="AU106" s="5"/>
      <c r="AV106" s="6"/>
      <c r="AW106" s="5"/>
      <c r="AX106" s="6"/>
      <c r="AY106" s="5"/>
      <c r="AZ106" s="6"/>
      <c r="BA106" s="5"/>
      <c r="BB106" s="6"/>
      <c r="BC106" s="5"/>
      <c r="BD106" s="6"/>
      <c r="BE106" s="5"/>
      <c r="BF106" s="6"/>
      <c r="BG106" s="5"/>
      <c r="BH106" s="6"/>
      <c r="BK106" s="5"/>
      <c r="BL106" s="6"/>
      <c r="BM106" s="5"/>
      <c r="BN106" s="6"/>
      <c r="BO106" s="5"/>
      <c r="BP106" s="6"/>
      <c r="BQ106" s="5"/>
      <c r="BR106" s="6"/>
      <c r="BS106" s="5"/>
      <c r="BT106" s="6"/>
      <c r="BU106" s="5"/>
      <c r="BV106" s="6"/>
      <c r="BW106" s="5"/>
      <c r="BX106" s="6"/>
      <c r="BY106" s="5"/>
      <c r="BZ106" s="6"/>
      <c r="CA106" s="5"/>
      <c r="CB106" s="6"/>
      <c r="CC106" s="5"/>
      <c r="CD106" s="6"/>
      <c r="CE106" s="5"/>
      <c r="CF106" s="6"/>
      <c r="CG106" s="5"/>
      <c r="CH106" s="6"/>
      <c r="CI106" s="5"/>
      <c r="CJ106" s="6"/>
      <c r="CK106" s="5"/>
      <c r="CL106" s="6"/>
      <c r="CM106" s="5"/>
      <c r="CN106" s="6"/>
      <c r="CP106" s="5"/>
      <c r="CQ106" s="6"/>
      <c r="CR106" s="5"/>
      <c r="CS106" s="6"/>
      <c r="CT106" s="5"/>
      <c r="CU106" s="6"/>
      <c r="CV106" s="5"/>
      <c r="CW106" s="6"/>
      <c r="CX106" s="5"/>
      <c r="CY106" s="6"/>
      <c r="CZ106" s="5"/>
      <c r="DA106" s="6"/>
      <c r="DB106" s="5"/>
      <c r="DC106" s="6"/>
      <c r="DD106" s="5"/>
      <c r="DE106" s="6"/>
      <c r="DF106" s="5"/>
      <c r="DG106" s="6"/>
      <c r="DH106" s="5"/>
      <c r="DI106" s="6"/>
      <c r="DJ106" s="5"/>
      <c r="DK106" s="6"/>
      <c r="DL106" s="5"/>
      <c r="DM106" s="6"/>
      <c r="DN106" s="5"/>
      <c r="DO106" s="6"/>
      <c r="DP106" s="5"/>
      <c r="DQ106" s="6"/>
      <c r="DR106" s="5"/>
    </row>
    <row r="107" spans="1:122" x14ac:dyDescent="0.25">
      <c r="A107" s="1"/>
      <c r="B107" s="1"/>
      <c r="C107" s="1"/>
      <c r="D107" s="1"/>
      <c r="E107" s="1" t="s">
        <v>104</v>
      </c>
      <c r="F107" s="1"/>
      <c r="G107" s="19">
        <v>0</v>
      </c>
      <c r="H107" s="6"/>
      <c r="I107" s="5">
        <v>0</v>
      </c>
      <c r="J107" s="6"/>
      <c r="K107" s="19">
        <v>0</v>
      </c>
      <c r="L107" s="6"/>
      <c r="M107" s="5">
        <v>0</v>
      </c>
      <c r="N107" s="6"/>
      <c r="O107" s="19">
        <v>0</v>
      </c>
      <c r="P107" s="6"/>
      <c r="Q107" s="5">
        <v>0</v>
      </c>
      <c r="R107" s="6"/>
      <c r="S107" s="19">
        <v>0</v>
      </c>
      <c r="T107" s="6"/>
      <c r="U107" s="5">
        <v>0</v>
      </c>
      <c r="V107" s="6"/>
      <c r="W107" s="19">
        <v>0</v>
      </c>
      <c r="X107" s="6"/>
      <c r="Y107" s="5">
        <v>0</v>
      </c>
      <c r="Z107" s="6"/>
      <c r="AA107" s="19">
        <v>0</v>
      </c>
      <c r="AB107" s="6"/>
      <c r="AC107" s="5">
        <v>0</v>
      </c>
      <c r="AD107" s="6"/>
      <c r="AE107" s="19">
        <v>0</v>
      </c>
      <c r="AF107" s="6"/>
      <c r="AG107" s="5">
        <v>0</v>
      </c>
      <c r="AH107" s="6"/>
      <c r="AI107" s="19">
        <v>0</v>
      </c>
      <c r="AJ107" s="6"/>
      <c r="AK107" s="5">
        <v>0</v>
      </c>
      <c r="AL107" s="6"/>
      <c r="AM107" s="19">
        <v>0</v>
      </c>
      <c r="AN107" s="6"/>
      <c r="AO107" s="5">
        <v>0</v>
      </c>
      <c r="AP107" s="6"/>
      <c r="AQ107" s="19">
        <v>0</v>
      </c>
      <c r="AR107" s="6"/>
      <c r="AS107" s="5">
        <v>0</v>
      </c>
      <c r="AT107" s="6"/>
      <c r="AU107" s="19">
        <v>0</v>
      </c>
      <c r="AV107" s="6"/>
      <c r="AW107" s="5">
        <v>0</v>
      </c>
      <c r="AX107" s="6"/>
      <c r="AY107" s="19">
        <v>0</v>
      </c>
      <c r="AZ107" s="6"/>
      <c r="BA107" s="19">
        <v>0</v>
      </c>
      <c r="BB107" s="6"/>
      <c r="BC107" s="5">
        <f t="shared" ref="BC107:BC114" si="68">ROUND(G107+K107+O107+S107+W107+AA107+AE107+AI107+AM107+AQ107+AU107+AY107,5)</f>
        <v>0</v>
      </c>
      <c r="BD107" s="6"/>
      <c r="BE107" s="5">
        <f t="shared" ref="BE107:BE114" si="69">ROUND(I107+M107+Q107+U107+Y107+AC107+AG107+AK107+AO107+AS107+AW107+BA107,5)</f>
        <v>0</v>
      </c>
      <c r="BF107" s="6"/>
      <c r="BG107" s="5">
        <f t="shared" ref="BG107:BG114" si="70">ROUND((BC107-BE107),5)</f>
        <v>0</v>
      </c>
      <c r="BH107" s="6"/>
      <c r="BK107" s="19">
        <v>0</v>
      </c>
      <c r="BL107" s="6"/>
      <c r="BM107" s="19">
        <v>0</v>
      </c>
      <c r="BN107" s="6"/>
      <c r="BO107" s="19">
        <v>0</v>
      </c>
      <c r="BP107" s="6"/>
      <c r="BQ107" s="19">
        <v>0</v>
      </c>
      <c r="BR107" s="6"/>
      <c r="BS107" s="19">
        <v>0</v>
      </c>
      <c r="BT107" s="6"/>
      <c r="BU107" s="19">
        <v>0</v>
      </c>
      <c r="BV107" s="6"/>
      <c r="BW107" s="19">
        <v>0</v>
      </c>
      <c r="BX107" s="6"/>
      <c r="BY107" s="19">
        <v>0</v>
      </c>
      <c r="BZ107" s="6"/>
      <c r="CA107" s="19">
        <v>0</v>
      </c>
      <c r="CB107" s="6"/>
      <c r="CC107" s="19">
        <v>0</v>
      </c>
      <c r="CD107" s="6"/>
      <c r="CE107" s="19">
        <v>0</v>
      </c>
      <c r="CF107" s="6"/>
      <c r="CG107" s="19">
        <v>0</v>
      </c>
      <c r="CH107" s="6"/>
      <c r="CI107" s="5">
        <f t="shared" ref="CI107:CI114" si="71">ROUND(BK107+BM107+BO107+BQ107+BS107+BU107+BW107+BY107+CA107+CC107+CE107+CG107,5)</f>
        <v>0</v>
      </c>
      <c r="CJ107" s="6"/>
      <c r="CK107" s="5">
        <f t="shared" ref="CK107:CK114" si="72">BC107</f>
        <v>0</v>
      </c>
      <c r="CL107" s="6"/>
      <c r="CM107" s="5">
        <f t="shared" ref="CM107:CM114" si="73">ROUND((CI107-CK107),5)</f>
        <v>0</v>
      </c>
      <c r="CN107" s="6"/>
      <c r="CP107" s="19">
        <v>0</v>
      </c>
      <c r="CQ107" s="6"/>
      <c r="CR107" s="19">
        <v>0</v>
      </c>
      <c r="CS107" s="6"/>
      <c r="CT107" s="19">
        <v>0</v>
      </c>
      <c r="CU107" s="6"/>
      <c r="CV107" s="19">
        <v>0</v>
      </c>
      <c r="CW107" s="6"/>
      <c r="CX107" s="19">
        <v>0</v>
      </c>
      <c r="CY107" s="6"/>
      <c r="CZ107" s="19">
        <v>0</v>
      </c>
      <c r="DA107" s="6"/>
      <c r="DB107" s="19">
        <v>0</v>
      </c>
      <c r="DC107" s="6"/>
      <c r="DD107" s="19">
        <v>0</v>
      </c>
      <c r="DE107" s="6"/>
      <c r="DF107" s="19">
        <v>0</v>
      </c>
      <c r="DG107" s="6"/>
      <c r="DH107" s="19">
        <v>0</v>
      </c>
      <c r="DI107" s="6"/>
      <c r="DJ107" s="19">
        <v>0</v>
      </c>
      <c r="DK107" s="6"/>
      <c r="DL107" s="19">
        <v>0</v>
      </c>
      <c r="DM107" s="6"/>
      <c r="DN107" s="5">
        <f t="shared" ref="DN107:DN114" si="74">ROUND(CP107+CR107+CT107+CV107+CX107+CZ107+DB107+DD107+DF107+DH107+DJ107+DL107,5)</f>
        <v>0</v>
      </c>
      <c r="DO107" s="6"/>
      <c r="DP107" s="5">
        <f t="shared" ref="DP107:DP114" si="75">CI107</f>
        <v>0</v>
      </c>
      <c r="DQ107" s="6"/>
      <c r="DR107" s="5">
        <f t="shared" ref="DR107:DR114" si="76">ROUND((DN107-DP107),5)</f>
        <v>0</v>
      </c>
    </row>
    <row r="108" spans="1:122" x14ac:dyDescent="0.25">
      <c r="A108" s="1"/>
      <c r="B108" s="1"/>
      <c r="C108" s="1"/>
      <c r="D108" s="1"/>
      <c r="E108" s="1" t="s">
        <v>105</v>
      </c>
      <c r="F108" s="1"/>
      <c r="G108" s="5">
        <v>130</v>
      </c>
      <c r="H108" s="6"/>
      <c r="I108" s="5">
        <v>0</v>
      </c>
      <c r="J108" s="6"/>
      <c r="K108" s="5">
        <v>130</v>
      </c>
      <c r="L108" s="6"/>
      <c r="M108" s="5">
        <v>126.98</v>
      </c>
      <c r="N108" s="6"/>
      <c r="O108" s="5">
        <v>130</v>
      </c>
      <c r="P108" s="6"/>
      <c r="Q108" s="5">
        <v>127.87</v>
      </c>
      <c r="R108" s="6"/>
      <c r="S108" s="5">
        <v>130</v>
      </c>
      <c r="T108" s="6"/>
      <c r="U108" s="5">
        <v>126.67</v>
      </c>
      <c r="V108" s="6"/>
      <c r="W108" s="5">
        <v>130</v>
      </c>
      <c r="X108" s="6"/>
      <c r="Y108" s="5">
        <v>127.65</v>
      </c>
      <c r="Z108" s="6"/>
      <c r="AA108" s="5">
        <v>130</v>
      </c>
      <c r="AB108" s="6"/>
      <c r="AC108" s="5">
        <v>128.69999999999999</v>
      </c>
      <c r="AD108" s="6"/>
      <c r="AE108" s="5">
        <v>130</v>
      </c>
      <c r="AF108" s="6"/>
      <c r="AG108" s="5">
        <v>128.32</v>
      </c>
      <c r="AH108" s="6"/>
      <c r="AI108" s="5">
        <v>130</v>
      </c>
      <c r="AJ108" s="6"/>
      <c r="AK108" s="5">
        <v>129.63999999999999</v>
      </c>
      <c r="AL108" s="6"/>
      <c r="AM108" s="5">
        <v>130</v>
      </c>
      <c r="AN108" s="6"/>
      <c r="AO108" s="5">
        <v>129.82</v>
      </c>
      <c r="AP108" s="6"/>
      <c r="AQ108" s="5">
        <v>130</v>
      </c>
      <c r="AR108" s="6"/>
      <c r="AS108" s="5">
        <v>130.43</v>
      </c>
      <c r="AT108" s="6"/>
      <c r="AU108" s="5">
        <v>130</v>
      </c>
      <c r="AV108" s="6"/>
      <c r="AW108" s="5">
        <v>128.11000000000001</v>
      </c>
      <c r="AX108" s="6"/>
      <c r="AY108" s="5">
        <v>21306</v>
      </c>
      <c r="AZ108" s="6"/>
      <c r="BA108" s="43">
        <v>19408.03</v>
      </c>
      <c r="BB108" s="6"/>
      <c r="BC108" s="5">
        <f t="shared" si="68"/>
        <v>22736</v>
      </c>
      <c r="BD108" s="6"/>
      <c r="BE108" s="5">
        <f t="shared" si="69"/>
        <v>20692.22</v>
      </c>
      <c r="BF108" s="6"/>
      <c r="BG108" s="5">
        <f t="shared" si="70"/>
        <v>2043.78</v>
      </c>
      <c r="BH108" s="6"/>
      <c r="BK108" s="5">
        <v>130</v>
      </c>
      <c r="BL108" s="6"/>
      <c r="BM108" s="5">
        <v>130</v>
      </c>
      <c r="BN108" s="6"/>
      <c r="BO108" s="5">
        <v>130</v>
      </c>
      <c r="BP108" s="6"/>
      <c r="BQ108" s="5">
        <v>130</v>
      </c>
      <c r="BR108" s="6"/>
      <c r="BS108" s="5">
        <v>130</v>
      </c>
      <c r="BT108" s="6"/>
      <c r="BU108" s="5">
        <v>130</v>
      </c>
      <c r="BV108" s="6"/>
      <c r="BW108" s="5">
        <v>130</v>
      </c>
      <c r="BX108" s="6"/>
      <c r="BY108" s="5">
        <v>130</v>
      </c>
      <c r="BZ108" s="6"/>
      <c r="CA108" s="5">
        <v>130</v>
      </c>
      <c r="CB108" s="6"/>
      <c r="CC108" s="5">
        <v>130</v>
      </c>
      <c r="CD108" s="6"/>
      <c r="CE108" s="5">
        <v>130</v>
      </c>
      <c r="CF108" s="6"/>
      <c r="CG108" s="5">
        <v>21740</v>
      </c>
      <c r="CH108" s="6"/>
      <c r="CI108" s="5">
        <f t="shared" si="71"/>
        <v>23170</v>
      </c>
      <c r="CJ108" s="6"/>
      <c r="CK108" s="5">
        <f t="shared" si="72"/>
        <v>22736</v>
      </c>
      <c r="CL108" s="6"/>
      <c r="CM108" s="5">
        <f t="shared" si="73"/>
        <v>434</v>
      </c>
      <c r="CN108" s="6"/>
      <c r="CP108" s="5">
        <v>130</v>
      </c>
      <c r="CQ108" s="6"/>
      <c r="CR108" s="5">
        <v>130</v>
      </c>
      <c r="CS108" s="6"/>
      <c r="CT108" s="5">
        <v>130</v>
      </c>
      <c r="CU108" s="6"/>
      <c r="CV108" s="5">
        <v>130</v>
      </c>
      <c r="CW108" s="6"/>
      <c r="CX108" s="5">
        <v>130</v>
      </c>
      <c r="CY108" s="6"/>
      <c r="CZ108" s="5">
        <v>130</v>
      </c>
      <c r="DA108" s="6"/>
      <c r="DB108" s="5">
        <v>130</v>
      </c>
      <c r="DC108" s="6"/>
      <c r="DD108" s="5">
        <v>130</v>
      </c>
      <c r="DE108" s="6"/>
      <c r="DF108" s="5">
        <v>130</v>
      </c>
      <c r="DG108" s="6"/>
      <c r="DH108" s="5">
        <v>130</v>
      </c>
      <c r="DI108" s="6"/>
      <c r="DJ108" s="5">
        <v>130</v>
      </c>
      <c r="DK108" s="6"/>
      <c r="DL108" s="5">
        <f>229096*0.08</f>
        <v>18327.68</v>
      </c>
      <c r="DM108" s="6"/>
      <c r="DN108" s="5">
        <f t="shared" si="74"/>
        <v>19757.68</v>
      </c>
      <c r="DO108" s="6"/>
      <c r="DP108" s="5">
        <f t="shared" si="75"/>
        <v>23170</v>
      </c>
      <c r="DQ108" s="6"/>
      <c r="DR108" s="5">
        <f t="shared" si="76"/>
        <v>-3412.32</v>
      </c>
    </row>
    <row r="109" spans="1:122" x14ac:dyDescent="0.25">
      <c r="A109" s="1"/>
      <c r="B109" s="1"/>
      <c r="C109" s="1"/>
      <c r="D109" s="1"/>
      <c r="E109" s="1" t="s">
        <v>106</v>
      </c>
      <c r="F109" s="1"/>
      <c r="G109" s="5">
        <f>0.082*22194</f>
        <v>1819.9080000000001</v>
      </c>
      <c r="H109" s="6"/>
      <c r="I109" s="5">
        <v>1782.44</v>
      </c>
      <c r="J109" s="6"/>
      <c r="K109" s="5">
        <f>0.082*22194</f>
        <v>1819.9080000000001</v>
      </c>
      <c r="L109" s="6"/>
      <c r="M109" s="5">
        <v>1668.28</v>
      </c>
      <c r="N109" s="6"/>
      <c r="O109" s="5">
        <f>0.082*22194</f>
        <v>1819.9080000000001</v>
      </c>
      <c r="P109" s="6"/>
      <c r="Q109" s="5">
        <v>1660.45</v>
      </c>
      <c r="R109" s="6"/>
      <c r="S109" s="5">
        <f>0.082*22194</f>
        <v>1819.9080000000001</v>
      </c>
      <c r="T109" s="6"/>
      <c r="U109" s="5">
        <v>1643.17</v>
      </c>
      <c r="V109" s="6"/>
      <c r="W109" s="5">
        <f>0.082*22194</f>
        <v>1819.9080000000001</v>
      </c>
      <c r="X109" s="6"/>
      <c r="Y109" s="5">
        <v>1654.69</v>
      </c>
      <c r="Z109" s="6"/>
      <c r="AA109" s="5">
        <f>0.082*22194</f>
        <v>1819.9080000000001</v>
      </c>
      <c r="AB109" s="6"/>
      <c r="AC109" s="5">
        <v>1633.57</v>
      </c>
      <c r="AD109" s="6"/>
      <c r="AE109" s="5">
        <f>0.082*22194</f>
        <v>1819.9080000000001</v>
      </c>
      <c r="AF109" s="6"/>
      <c r="AG109" s="5">
        <v>1654.69</v>
      </c>
      <c r="AH109" s="6"/>
      <c r="AI109" s="5">
        <f>0.082*22194</f>
        <v>1819.9080000000001</v>
      </c>
      <c r="AJ109" s="6"/>
      <c r="AK109" s="5">
        <v>1673.89</v>
      </c>
      <c r="AL109" s="6"/>
      <c r="AM109" s="5">
        <f>0.082*22194</f>
        <v>1819.9080000000001</v>
      </c>
      <c r="AN109" s="6"/>
      <c r="AO109" s="5">
        <v>1647.02</v>
      </c>
      <c r="AP109" s="6"/>
      <c r="AQ109" s="5">
        <f>0.082*22194</f>
        <v>1819.9080000000001</v>
      </c>
      <c r="AR109" s="6"/>
      <c r="AS109" s="5">
        <v>308.93</v>
      </c>
      <c r="AT109" s="6"/>
      <c r="AU109" s="5">
        <f>0.082*22194</f>
        <v>1819.9080000000001</v>
      </c>
      <c r="AV109" s="6"/>
      <c r="AW109" s="5">
        <v>2219.65</v>
      </c>
      <c r="AX109" s="6"/>
      <c r="AY109" s="5">
        <f>0.082*22194</f>
        <v>1819.9080000000001</v>
      </c>
      <c r="AZ109" s="6"/>
      <c r="BA109" s="5">
        <v>871.88</v>
      </c>
      <c r="BB109" s="6"/>
      <c r="BC109" s="5">
        <f t="shared" si="68"/>
        <v>21838.896000000001</v>
      </c>
      <c r="BD109" s="6"/>
      <c r="BE109" s="5">
        <f t="shared" si="69"/>
        <v>18418.66</v>
      </c>
      <c r="BF109" s="6"/>
      <c r="BG109" s="5">
        <f t="shared" si="70"/>
        <v>3420.2359999999999</v>
      </c>
      <c r="BH109" s="6"/>
      <c r="BK109" s="5">
        <f>0.082*22646</f>
        <v>1856.972</v>
      </c>
      <c r="BL109" s="6"/>
      <c r="BM109" s="5">
        <f>0.082*22646</f>
        <v>1856.972</v>
      </c>
      <c r="BN109" s="6"/>
      <c r="BO109" s="5">
        <f>0.082*22646</f>
        <v>1856.972</v>
      </c>
      <c r="BP109" s="6"/>
      <c r="BQ109" s="5">
        <f>0.082*22646</f>
        <v>1856.972</v>
      </c>
      <c r="BR109" s="6"/>
      <c r="BS109" s="5">
        <f>0.082*22646</f>
        <v>1856.972</v>
      </c>
      <c r="BT109" s="6"/>
      <c r="BU109" s="5">
        <f>0.082*22646</f>
        <v>1856.972</v>
      </c>
      <c r="BV109" s="6"/>
      <c r="BW109" s="5">
        <f>0.082*22646</f>
        <v>1856.972</v>
      </c>
      <c r="BX109" s="6"/>
      <c r="BY109" s="5">
        <f>0.082*22646</f>
        <v>1856.972</v>
      </c>
      <c r="BZ109" s="6"/>
      <c r="CA109" s="5">
        <f>0.082*22646</f>
        <v>1856.972</v>
      </c>
      <c r="CB109" s="6"/>
      <c r="CC109" s="5">
        <f>0.082*22646</f>
        <v>1856.972</v>
      </c>
      <c r="CD109" s="6"/>
      <c r="CE109" s="5">
        <f>0.082*22646</f>
        <v>1856.972</v>
      </c>
      <c r="CF109" s="6"/>
      <c r="CG109" s="5">
        <f>0.082*22646</f>
        <v>1856.972</v>
      </c>
      <c r="CH109" s="6"/>
      <c r="CI109" s="5">
        <f t="shared" ref="CI109" si="77">ROUND(BK109+BM109+BO109+BQ109+BS109+BU109+BW109+BY109+CA109+CC109+CE109+CG109,5)</f>
        <v>22283.664000000001</v>
      </c>
      <c r="CJ109" s="6"/>
      <c r="CK109" s="5">
        <f t="shared" ref="CK109" si="78">BC109</f>
        <v>21838.896000000001</v>
      </c>
      <c r="CL109" s="6"/>
      <c r="CM109" s="5">
        <f t="shared" si="73"/>
        <v>444.76799999999997</v>
      </c>
      <c r="CN109" s="6"/>
      <c r="CP109" s="5">
        <f>0.082*23008</f>
        <v>1886.6560000000002</v>
      </c>
      <c r="CQ109" s="6"/>
      <c r="CR109" s="5">
        <f>0.082*23008</f>
        <v>1886.6560000000002</v>
      </c>
      <c r="CS109" s="6"/>
      <c r="CT109" s="5">
        <f>0.082*23008</f>
        <v>1886.6560000000002</v>
      </c>
      <c r="CU109" s="6"/>
      <c r="CV109" s="5">
        <f>0.082*23008</f>
        <v>1886.6560000000002</v>
      </c>
      <c r="CW109" s="6"/>
      <c r="CX109" s="5">
        <f>0.082*23008</f>
        <v>1886.6560000000002</v>
      </c>
      <c r="CY109" s="6"/>
      <c r="CZ109" s="5">
        <f>0.082*23008</f>
        <v>1886.6560000000002</v>
      </c>
      <c r="DA109" s="6"/>
      <c r="DB109" s="5">
        <f>0.082*23008</f>
        <v>1886.6560000000002</v>
      </c>
      <c r="DC109" s="6"/>
      <c r="DD109" s="5">
        <f>0.082*23008</f>
        <v>1886.6560000000002</v>
      </c>
      <c r="DE109" s="6"/>
      <c r="DF109" s="5">
        <f>0.082*11258</f>
        <v>923.15600000000006</v>
      </c>
      <c r="DG109" s="6"/>
      <c r="DH109" s="5">
        <f>0.082*11258</f>
        <v>923.15600000000006</v>
      </c>
      <c r="DI109" s="6"/>
      <c r="DJ109" s="5">
        <f>0.082*11258</f>
        <v>923.15600000000006</v>
      </c>
      <c r="DK109" s="6"/>
      <c r="DL109" s="5">
        <f>0.082*11258</f>
        <v>923.15600000000006</v>
      </c>
      <c r="DM109" s="6"/>
      <c r="DN109" s="5">
        <f t="shared" si="74"/>
        <v>18785.871999999999</v>
      </c>
      <c r="DO109" s="6"/>
      <c r="DP109" s="5">
        <f t="shared" si="75"/>
        <v>22283.664000000001</v>
      </c>
      <c r="DQ109" s="6"/>
      <c r="DR109" s="5">
        <f t="shared" si="76"/>
        <v>-3497.7919999999999</v>
      </c>
    </row>
    <row r="110" spans="1:122" ht="15.75" thickBot="1" x14ac:dyDescent="0.3">
      <c r="A110" s="1"/>
      <c r="B110" s="1"/>
      <c r="C110" s="1"/>
      <c r="D110" s="1"/>
      <c r="E110" s="1" t="s">
        <v>104</v>
      </c>
      <c r="F110" s="1"/>
      <c r="G110" s="8">
        <v>22194</v>
      </c>
      <c r="H110" s="6"/>
      <c r="I110" s="8">
        <v>21755.200000000001</v>
      </c>
      <c r="J110" s="6"/>
      <c r="K110" s="8">
        <v>22194</v>
      </c>
      <c r="L110" s="6"/>
      <c r="M110" s="8">
        <v>21303.4</v>
      </c>
      <c r="N110" s="6"/>
      <c r="O110" s="8">
        <v>22194</v>
      </c>
      <c r="P110" s="6"/>
      <c r="Q110" s="8">
        <v>21705</v>
      </c>
      <c r="R110" s="6"/>
      <c r="S110" s="8">
        <v>22194</v>
      </c>
      <c r="T110" s="6"/>
      <c r="U110" s="8">
        <v>21479.1</v>
      </c>
      <c r="V110" s="6"/>
      <c r="W110" s="8">
        <v>22194</v>
      </c>
      <c r="X110" s="6"/>
      <c r="Y110" s="8">
        <v>21629.7</v>
      </c>
      <c r="Z110" s="6"/>
      <c r="AA110" s="8">
        <v>22194</v>
      </c>
      <c r="AB110" s="6"/>
      <c r="AC110" s="8">
        <v>21353.599999999999</v>
      </c>
      <c r="AD110" s="6"/>
      <c r="AE110" s="8">
        <v>22194</v>
      </c>
      <c r="AF110" s="6"/>
      <c r="AG110" s="8">
        <v>21629.7</v>
      </c>
      <c r="AH110" s="6"/>
      <c r="AI110" s="8">
        <v>22194</v>
      </c>
      <c r="AJ110" s="6"/>
      <c r="AK110" s="8">
        <v>21880.7</v>
      </c>
      <c r="AL110" s="6"/>
      <c r="AM110" s="8">
        <v>22194</v>
      </c>
      <c r="AN110" s="6"/>
      <c r="AO110" s="8">
        <v>21529.3</v>
      </c>
      <c r="AP110" s="6"/>
      <c r="AQ110" s="8">
        <v>22194</v>
      </c>
      <c r="AR110" s="6"/>
      <c r="AS110" s="8">
        <v>15669.78</v>
      </c>
      <c r="AT110" s="6"/>
      <c r="AU110" s="8">
        <v>22194</v>
      </c>
      <c r="AV110" s="6"/>
      <c r="AW110" s="8">
        <v>26987.22</v>
      </c>
      <c r="AX110" s="6"/>
      <c r="AY110" s="8">
        <v>22194</v>
      </c>
      <c r="AZ110" s="6"/>
      <c r="BA110" s="8">
        <v>21730.1</v>
      </c>
      <c r="BB110" s="6"/>
      <c r="BC110" s="8">
        <f t="shared" si="68"/>
        <v>266328</v>
      </c>
      <c r="BD110" s="6"/>
      <c r="BE110" s="5">
        <f t="shared" si="69"/>
        <v>258652.79999999999</v>
      </c>
      <c r="BF110" s="6"/>
      <c r="BG110" s="5">
        <f t="shared" si="70"/>
        <v>7675.2</v>
      </c>
      <c r="BH110" s="6"/>
      <c r="BK110" s="8">
        <v>22646</v>
      </c>
      <c r="BL110" s="6"/>
      <c r="BM110" s="8">
        <v>22194</v>
      </c>
      <c r="BN110" s="6"/>
      <c r="BO110" s="8">
        <v>22194</v>
      </c>
      <c r="BP110" s="6"/>
      <c r="BQ110" s="8">
        <v>22194</v>
      </c>
      <c r="BR110" s="6"/>
      <c r="BS110" s="8">
        <v>22194</v>
      </c>
      <c r="BT110" s="6"/>
      <c r="BU110" s="8">
        <v>22194</v>
      </c>
      <c r="BV110" s="6"/>
      <c r="BW110" s="8">
        <v>22194</v>
      </c>
      <c r="BX110" s="6"/>
      <c r="BY110" s="8">
        <v>22194</v>
      </c>
      <c r="BZ110" s="6"/>
      <c r="CA110" s="8">
        <v>22194</v>
      </c>
      <c r="CB110" s="6"/>
      <c r="CC110" s="8">
        <v>22194</v>
      </c>
      <c r="CD110" s="6"/>
      <c r="CE110" s="8">
        <v>22194</v>
      </c>
      <c r="CF110" s="6"/>
      <c r="CG110" s="8">
        <v>22194</v>
      </c>
      <c r="CH110" s="6"/>
      <c r="CI110" s="8">
        <f t="shared" si="71"/>
        <v>266780</v>
      </c>
      <c r="CJ110" s="6"/>
      <c r="CK110" s="8">
        <f t="shared" si="72"/>
        <v>266328</v>
      </c>
      <c r="CL110" s="6"/>
      <c r="CM110" s="5">
        <f t="shared" si="73"/>
        <v>452</v>
      </c>
      <c r="CN110" s="6"/>
      <c r="CP110" s="8">
        <v>23008</v>
      </c>
      <c r="CQ110" s="6"/>
      <c r="CR110" s="8">
        <v>23008</v>
      </c>
      <c r="CS110" s="6"/>
      <c r="CT110" s="8">
        <v>23008</v>
      </c>
      <c r="CU110" s="6"/>
      <c r="CV110" s="8">
        <v>23008</v>
      </c>
      <c r="CW110" s="6"/>
      <c r="CX110" s="8">
        <v>23008</v>
      </c>
      <c r="CY110" s="6"/>
      <c r="CZ110" s="8">
        <v>23008</v>
      </c>
      <c r="DA110" s="6"/>
      <c r="DB110" s="8">
        <v>23008</v>
      </c>
      <c r="DC110" s="6"/>
      <c r="DD110" s="8">
        <v>23008</v>
      </c>
      <c r="DE110" s="6"/>
      <c r="DF110" s="8">
        <v>11258</v>
      </c>
      <c r="DG110" s="6"/>
      <c r="DH110" s="8">
        <v>11258</v>
      </c>
      <c r="DI110" s="6"/>
      <c r="DJ110" s="8">
        <v>11258</v>
      </c>
      <c r="DK110" s="6"/>
      <c r="DL110" s="8">
        <v>11258</v>
      </c>
      <c r="DM110" s="6"/>
      <c r="DN110" s="8">
        <f t="shared" si="74"/>
        <v>229096</v>
      </c>
      <c r="DO110" s="6"/>
      <c r="DP110" s="8">
        <f t="shared" si="75"/>
        <v>266780</v>
      </c>
      <c r="DQ110" s="6"/>
      <c r="DR110" s="5">
        <f t="shared" si="76"/>
        <v>-37684</v>
      </c>
    </row>
    <row r="111" spans="1:122" ht="15.75" thickBot="1" x14ac:dyDescent="0.3">
      <c r="A111" s="1"/>
      <c r="B111" s="1"/>
      <c r="C111" s="1"/>
      <c r="D111" s="1" t="s">
        <v>107</v>
      </c>
      <c r="E111" s="1"/>
      <c r="F111" s="1"/>
      <c r="G111" s="10">
        <f>ROUND(SUM(G106:G110),5)</f>
        <v>24143.907999999999</v>
      </c>
      <c r="H111" s="6"/>
      <c r="I111" s="10">
        <f>ROUND(SUM(I106:I110),5)</f>
        <v>23537.64</v>
      </c>
      <c r="J111" s="6"/>
      <c r="K111" s="10">
        <f>ROUND(SUM(K106:K110),5)</f>
        <v>24143.907999999999</v>
      </c>
      <c r="L111" s="6"/>
      <c r="M111" s="10">
        <f>ROUND(SUM(M106:M110),5)</f>
        <v>23098.66</v>
      </c>
      <c r="N111" s="6"/>
      <c r="O111" s="10">
        <f>ROUND(SUM(O106:O110),5)</f>
        <v>24143.907999999999</v>
      </c>
      <c r="P111" s="6"/>
      <c r="Q111" s="10">
        <f>ROUND(SUM(Q106:Q110),5)</f>
        <v>23493.32</v>
      </c>
      <c r="R111" s="6"/>
      <c r="S111" s="10">
        <f>ROUND(SUM(S106:S110),5)</f>
        <v>24143.907999999999</v>
      </c>
      <c r="T111" s="6"/>
      <c r="U111" s="10">
        <f>ROUND(SUM(U106:U110),5)</f>
        <v>23248.94</v>
      </c>
      <c r="V111" s="6"/>
      <c r="W111" s="10">
        <f>ROUND(SUM(W106:W110),5)</f>
        <v>24143.907999999999</v>
      </c>
      <c r="X111" s="6"/>
      <c r="Y111" s="10">
        <f>ROUND(SUM(Y106:Y110),5)</f>
        <v>23412.04</v>
      </c>
      <c r="Z111" s="6"/>
      <c r="AA111" s="10">
        <f>ROUND(SUM(AA106:AA110),5)</f>
        <v>24143.907999999999</v>
      </c>
      <c r="AB111" s="6"/>
      <c r="AC111" s="10">
        <f>ROUND(SUM(AC106:AC110),5)</f>
        <v>23115.87</v>
      </c>
      <c r="AD111" s="6"/>
      <c r="AE111" s="10">
        <f>ROUND(SUM(AE106:AE110),5)</f>
        <v>24143.907999999999</v>
      </c>
      <c r="AF111" s="6"/>
      <c r="AG111" s="10">
        <f>ROUND(SUM(AG106:AG110),5)</f>
        <v>23412.71</v>
      </c>
      <c r="AH111" s="6"/>
      <c r="AI111" s="10">
        <f>ROUND(SUM(AI106:AI110),5)</f>
        <v>24143.907999999999</v>
      </c>
      <c r="AJ111" s="6"/>
      <c r="AK111" s="10">
        <f>ROUND(SUM(AK106:AK110),5)</f>
        <v>23684.23</v>
      </c>
      <c r="AL111" s="6"/>
      <c r="AM111" s="10">
        <f>ROUND(SUM(AM106:AM110),5)</f>
        <v>24143.907999999999</v>
      </c>
      <c r="AN111" s="6"/>
      <c r="AO111" s="10">
        <f>ROUND(SUM(AO106:AO110),5)</f>
        <v>23306.14</v>
      </c>
      <c r="AP111" s="6"/>
      <c r="AQ111" s="10">
        <f>ROUND(SUM(AQ106:AQ110),5)</f>
        <v>24143.907999999999</v>
      </c>
      <c r="AR111" s="6"/>
      <c r="AS111" s="10">
        <f>ROUND(SUM(AS106:AS110),5)</f>
        <v>16109.14</v>
      </c>
      <c r="AT111" s="6"/>
      <c r="AU111" s="10">
        <f>ROUND(SUM(AU106:AU110),5)</f>
        <v>24143.907999999999</v>
      </c>
      <c r="AV111" s="6"/>
      <c r="AW111" s="10">
        <f>ROUND(SUM(AW106:AW110),5)</f>
        <v>29334.98</v>
      </c>
      <c r="AX111" s="6"/>
      <c r="AY111" s="10">
        <f>ROUND(SUM(AY106:AY110),5)</f>
        <v>45319.908000000003</v>
      </c>
      <c r="AZ111" s="6"/>
      <c r="BA111" s="10">
        <f>ROUND(SUM(BA106:BA110),5)</f>
        <v>42010.01</v>
      </c>
      <c r="BB111" s="6"/>
      <c r="BC111" s="10">
        <f t="shared" si="68"/>
        <v>310902.89600000001</v>
      </c>
      <c r="BD111" s="6"/>
      <c r="BE111" s="10">
        <f t="shared" si="69"/>
        <v>297763.68</v>
      </c>
      <c r="BF111" s="6"/>
      <c r="BG111" s="10">
        <f t="shared" si="70"/>
        <v>13139.216</v>
      </c>
      <c r="BH111" s="6"/>
      <c r="BK111" s="10">
        <f>ROUND(SUM(BK106:BK110),5)</f>
        <v>24632.972000000002</v>
      </c>
      <c r="BL111" s="6"/>
      <c r="BM111" s="10">
        <f>ROUND(SUM(BM106:BM110),5)</f>
        <v>24180.972000000002</v>
      </c>
      <c r="BN111" s="6"/>
      <c r="BO111" s="10">
        <f>ROUND(SUM(BO106:BO110),5)</f>
        <v>24180.972000000002</v>
      </c>
      <c r="BP111" s="6"/>
      <c r="BQ111" s="10">
        <f>ROUND(SUM(BQ106:BQ110),5)</f>
        <v>24180.972000000002</v>
      </c>
      <c r="BR111" s="6"/>
      <c r="BS111" s="10">
        <f>ROUND(SUM(BS106:BS110),5)</f>
        <v>24180.972000000002</v>
      </c>
      <c r="BT111" s="6"/>
      <c r="BU111" s="10">
        <f>ROUND(SUM(BU106:BU110),5)</f>
        <v>24180.972000000002</v>
      </c>
      <c r="BV111" s="6"/>
      <c r="BW111" s="10">
        <f>ROUND(SUM(BW106:BW110),5)</f>
        <v>24180.972000000002</v>
      </c>
      <c r="BX111" s="6"/>
      <c r="BY111" s="10">
        <f>ROUND(SUM(BY106:BY110),5)</f>
        <v>24180.972000000002</v>
      </c>
      <c r="BZ111" s="6"/>
      <c r="CA111" s="10">
        <f>ROUND(SUM(CA106:CA110),5)</f>
        <v>24180.972000000002</v>
      </c>
      <c r="CB111" s="6"/>
      <c r="CC111" s="10">
        <f>ROUND(SUM(CC106:CC110),5)</f>
        <v>24180.972000000002</v>
      </c>
      <c r="CD111" s="6"/>
      <c r="CE111" s="10">
        <f>ROUND(SUM(CE106:CE110),5)</f>
        <v>24180.972000000002</v>
      </c>
      <c r="CF111" s="6"/>
      <c r="CG111" s="10">
        <f>ROUND(SUM(CG106:CG110),5)</f>
        <v>45790.972000000002</v>
      </c>
      <c r="CH111" s="6"/>
      <c r="CI111" s="10">
        <f t="shared" si="71"/>
        <v>312233.66399999999</v>
      </c>
      <c r="CJ111" s="6"/>
      <c r="CK111" s="10">
        <f t="shared" si="72"/>
        <v>310902.89600000001</v>
      </c>
      <c r="CL111" s="6"/>
      <c r="CM111" s="10">
        <f t="shared" si="73"/>
        <v>1330.768</v>
      </c>
      <c r="CN111" s="6"/>
      <c r="CP111" s="10">
        <f>ROUND(SUM(CP106:CP110),5)</f>
        <v>25024.655999999999</v>
      </c>
      <c r="CQ111" s="6"/>
      <c r="CR111" s="10">
        <f>ROUND(SUM(CR106:CR110),5)</f>
        <v>25024.655999999999</v>
      </c>
      <c r="CS111" s="6"/>
      <c r="CT111" s="10">
        <f>ROUND(SUM(CT106:CT110),5)</f>
        <v>25024.655999999999</v>
      </c>
      <c r="CU111" s="6"/>
      <c r="CV111" s="10">
        <f>ROUND(SUM(CV106:CV110),5)</f>
        <v>25024.655999999999</v>
      </c>
      <c r="CW111" s="6"/>
      <c r="CX111" s="10">
        <f>ROUND(SUM(CX106:CX110),5)</f>
        <v>25024.655999999999</v>
      </c>
      <c r="CY111" s="6"/>
      <c r="CZ111" s="10">
        <f>ROUND(SUM(CZ106:CZ110),5)</f>
        <v>25024.655999999999</v>
      </c>
      <c r="DA111" s="6"/>
      <c r="DB111" s="10">
        <f>ROUND(SUM(DB106:DB110),5)</f>
        <v>25024.655999999999</v>
      </c>
      <c r="DC111" s="6"/>
      <c r="DD111" s="10">
        <f>ROUND(SUM(DD106:DD110),5)</f>
        <v>25024.655999999999</v>
      </c>
      <c r="DE111" s="6"/>
      <c r="DF111" s="10">
        <f>ROUND(SUM(DF106:DF110),5)</f>
        <v>12311.156000000001</v>
      </c>
      <c r="DG111" s="6"/>
      <c r="DH111" s="10">
        <f>ROUND(SUM(DH106:DH110),5)</f>
        <v>12311.156000000001</v>
      </c>
      <c r="DI111" s="6"/>
      <c r="DJ111" s="10">
        <f>ROUND(SUM(DJ106:DJ110),5)</f>
        <v>12311.156000000001</v>
      </c>
      <c r="DK111" s="6"/>
      <c r="DL111" s="10">
        <f>ROUND(SUM(DL106:DL110),5)</f>
        <v>30508.835999999999</v>
      </c>
      <c r="DM111" s="6"/>
      <c r="DN111" s="10">
        <f t="shared" si="74"/>
        <v>267639.55200000003</v>
      </c>
      <c r="DO111" s="6"/>
      <c r="DP111" s="10">
        <f t="shared" si="75"/>
        <v>312233.66399999999</v>
      </c>
      <c r="DQ111" s="6"/>
      <c r="DR111" s="10">
        <f t="shared" si="76"/>
        <v>-44594.112000000001</v>
      </c>
    </row>
    <row r="112" spans="1:122" ht="15.75" thickBot="1" x14ac:dyDescent="0.3">
      <c r="A112" s="1"/>
      <c r="B112" s="1"/>
      <c r="C112" s="1" t="s">
        <v>108</v>
      </c>
      <c r="D112" s="1"/>
      <c r="E112" s="1"/>
      <c r="F112" s="1"/>
      <c r="G112" s="10">
        <f>ROUND(G40+G53+G57+G62+G69+G79+G105+G111,5)</f>
        <v>72634.717999999993</v>
      </c>
      <c r="H112" s="6"/>
      <c r="I112" s="10">
        <f>ROUND(I40+I53+I57+I62+I69+I79+I105+I111,5)</f>
        <v>46368.95</v>
      </c>
      <c r="J112" s="6"/>
      <c r="K112" s="10">
        <f>ROUND(K40+K53+K57+K62+K69+K79+K105+K111,5)</f>
        <v>50773.718000000001</v>
      </c>
      <c r="L112" s="6"/>
      <c r="M112" s="10">
        <f>ROUND(M40+M53+M57+M62+M69+M79+M105+M111,5)</f>
        <v>51438.81</v>
      </c>
      <c r="N112" s="6"/>
      <c r="O112" s="10">
        <f>ROUND(O40+O53+O57+O62+O69+O79+O105+O111,5)</f>
        <v>66923.717999999993</v>
      </c>
      <c r="P112" s="6"/>
      <c r="Q112" s="10">
        <f>ROUND(Q40+Q53+Q57+Q62+Q69+Q79+Q105+Q111,5)</f>
        <v>71838.960000000006</v>
      </c>
      <c r="R112" s="6"/>
      <c r="S112" s="10">
        <f>ROUND(S40+S53+S57+S62+S69+S79+S105+S111,5)</f>
        <v>47273.718000000001</v>
      </c>
      <c r="T112" s="6"/>
      <c r="U112" s="10">
        <f>ROUND(U40+U53+U57+U62+U69+U79+U105+U111,5)</f>
        <v>49193.49</v>
      </c>
      <c r="V112" s="6"/>
      <c r="W112" s="10">
        <f>ROUND(W40+W53+W57+W62+W69+W79+W105+W111,5)</f>
        <v>73348.717999999993</v>
      </c>
      <c r="X112" s="6"/>
      <c r="Y112" s="10">
        <f>ROUND(Y40+Y53+Y57+Y62+Y69+Y79+Y105+Y111,5)</f>
        <v>71336.820000000007</v>
      </c>
      <c r="Z112" s="6"/>
      <c r="AA112" s="10">
        <f>ROUND(AA40+AA53+AA57+AA62+AA69+AA79+AA105+AA111,5)</f>
        <v>47843.718000000001</v>
      </c>
      <c r="AB112" s="6"/>
      <c r="AC112" s="10">
        <f>ROUND(AC40+AC53+AC57+AC62+AC69+AC79+AC105+AC111,5)</f>
        <v>60270.7</v>
      </c>
      <c r="AD112" s="6"/>
      <c r="AE112" s="10">
        <f>ROUND(AE40+AE53+AE57+AE62+AE69+AE79+AE105+AE111,5)</f>
        <v>46323.718000000001</v>
      </c>
      <c r="AF112" s="6"/>
      <c r="AG112" s="10">
        <f>ROUND(AG40+AG53+AG57+AG62+AG69+AG79+AG105+AG111,5)</f>
        <v>61649.34</v>
      </c>
      <c r="AH112" s="6"/>
      <c r="AI112" s="10">
        <f>ROUND(AI40+AI53+AI57+AI62+AI69+AI79+AI105+AI111,5)</f>
        <v>84657.008000000002</v>
      </c>
      <c r="AJ112" s="6"/>
      <c r="AK112" s="10">
        <f>ROUND(AK40+AK53+AK57+AK62+AK69+AK79+AK105+AK111,5)</f>
        <v>76824.66</v>
      </c>
      <c r="AL112" s="6"/>
      <c r="AM112" s="10">
        <f>ROUND(AM40+AM53+AM57+AM62+AM69+AM79+AM105+AM111,5)</f>
        <v>70432.008000000002</v>
      </c>
      <c r="AN112" s="6"/>
      <c r="AO112" s="10">
        <f>ROUND(AO40+AO53+AO57+AO62+AO69+AO79+AO105+AO111,5)</f>
        <v>70590.3</v>
      </c>
      <c r="AP112" s="6"/>
      <c r="AQ112" s="10">
        <f>ROUND(AQ40+AQ53+AQ57+AQ62+AQ69+AQ79+AQ105+AQ111,5)</f>
        <v>64062.008000000002</v>
      </c>
      <c r="AR112" s="6"/>
      <c r="AS112" s="10">
        <f>ROUND(AS40+AS53+AS57+AS62+AS69+AS79+AS105+AS111,5)</f>
        <v>53622.28</v>
      </c>
      <c r="AT112" s="6"/>
      <c r="AU112" s="10">
        <f>ROUND(AU40+AU53+AU57+AU62+AU69+AU79+AU105+AU111,5)</f>
        <v>92562.008000000002</v>
      </c>
      <c r="AV112" s="6"/>
      <c r="AW112" s="10">
        <f>ROUND(AW40+AW53+AW57+AW62+AW69+AW79+AW105+AW111,5)</f>
        <v>64849.97</v>
      </c>
      <c r="AX112" s="6"/>
      <c r="AY112" s="10">
        <f>ROUND(AY40+AY53+AY57+AY62+AY69+AY79+AY105+AY111,5)</f>
        <v>93058.008000000002</v>
      </c>
      <c r="AZ112" s="6"/>
      <c r="BA112" s="10">
        <f>ROUND(BA40+BA53+BA57+BA62+BA69+BA79+BA105+BA111,5)</f>
        <v>167025.84</v>
      </c>
      <c r="BB112" s="6"/>
      <c r="BC112" s="10">
        <f t="shared" si="68"/>
        <v>809893.06599999999</v>
      </c>
      <c r="BD112" s="6"/>
      <c r="BE112" s="10">
        <f t="shared" si="69"/>
        <v>845010.12</v>
      </c>
      <c r="BF112" s="6"/>
      <c r="BG112" s="10">
        <f t="shared" si="70"/>
        <v>-35117.053999999996</v>
      </c>
      <c r="BH112" s="6"/>
      <c r="BK112" s="10">
        <f>ROUND(BK40+BK53+BK57+BK62+BK69+BK79+BK105+BK111,5)</f>
        <v>70348.971999999994</v>
      </c>
      <c r="BL112" s="6"/>
      <c r="BM112" s="10">
        <f>ROUND(BM40+BM53+BM57+BM62+BM69+BM79+BM105+BM111,5)</f>
        <v>50935.972000000002</v>
      </c>
      <c r="BN112" s="6"/>
      <c r="BO112" s="10">
        <f>ROUND(BO40+BO53+BO57+BO62+BO69+BO79+BO105+BO111,5)</f>
        <v>70085.971999999994</v>
      </c>
      <c r="BP112" s="6"/>
      <c r="BQ112" s="10">
        <f>ROUND(BQ40+BQ53+BQ57+BQ62+BQ69+BQ79+BQ105+BQ111,5)</f>
        <v>46735.972000000002</v>
      </c>
      <c r="BR112" s="6"/>
      <c r="BS112" s="10">
        <f>ROUND(BS40+BS53+BS57+BS62+BS69+BS79+BS105+BS111,5)</f>
        <v>74510.971999999994</v>
      </c>
      <c r="BT112" s="6"/>
      <c r="BU112" s="10">
        <f>ROUND(BU40+BU53+BU57+BU62+BU69+BU79+BU105+BU111,5)</f>
        <v>47005.972000000002</v>
      </c>
      <c r="BV112" s="6"/>
      <c r="BW112" s="10">
        <f>ROUND(BW40+BW53+BW57+BW62+BW69+BW79+BW105+BW111,5)</f>
        <v>47485.972000000002</v>
      </c>
      <c r="BX112" s="6"/>
      <c r="BY112" s="10">
        <f>ROUND(BY40+BY53+BY57+BY62+BY69+BY79+BY105+BY111,5)</f>
        <v>84830.971999999994</v>
      </c>
      <c r="BZ112" s="6"/>
      <c r="CA112" s="10">
        <f>ROUND(CA40+CA53+CA57+CA62+CA69+CA79+CA105+CA111,5)</f>
        <v>69595.971999999994</v>
      </c>
      <c r="CB112" s="6"/>
      <c r="CC112" s="10">
        <f>ROUND(CC40+CC53+CC57+CC62+CC69+CC79+CC105+CC111,5)</f>
        <v>63935.972000000002</v>
      </c>
      <c r="CD112" s="6"/>
      <c r="CE112" s="10">
        <f>ROUND(CE40+CE53+CE57+CE62+CE69+CE79+CE105+CE111,5)</f>
        <v>92735.971999999994</v>
      </c>
      <c r="CF112" s="6"/>
      <c r="CG112" s="10">
        <f>ROUND(CG40+CG53+CG57+CG62+CG69+CG79+CG105+CG111,5)</f>
        <v>91465.971999999994</v>
      </c>
      <c r="CH112" s="6"/>
      <c r="CI112" s="10">
        <f t="shared" si="71"/>
        <v>809674.66399999999</v>
      </c>
      <c r="CJ112" s="6"/>
      <c r="CK112" s="10">
        <f t="shared" si="72"/>
        <v>809893.06599999999</v>
      </c>
      <c r="CL112" s="6"/>
      <c r="CM112" s="10">
        <f t="shared" si="73"/>
        <v>-218.40199999999999</v>
      </c>
      <c r="CN112" s="6"/>
      <c r="CP112" s="10">
        <f>ROUND(CP40+CP53+CP57+CP62+CP69+CP79+CP105+CP111,5)</f>
        <v>71815.656000000003</v>
      </c>
      <c r="CQ112" s="6"/>
      <c r="CR112" s="10">
        <f>ROUND(CR40+CR53+CR57+CR62+CR69+CR79+CR105+CR111,5)</f>
        <v>51954.656000000003</v>
      </c>
      <c r="CS112" s="6"/>
      <c r="CT112" s="10">
        <f>ROUND(CT40+CT53+CT57+CT62+CT69+CT79+CT105+CT111,5)</f>
        <v>68604.656000000003</v>
      </c>
      <c r="CU112" s="6"/>
      <c r="CV112" s="10">
        <f>ROUND(CV40+CV53+CV57+CV62+CV69+CV79+CV105+CV111,5)</f>
        <v>48454.656000000003</v>
      </c>
      <c r="CW112" s="6"/>
      <c r="CX112" s="10">
        <f>ROUND(CX40+CX53+CX57+CX62+CX69+CX79+CX105+CX111,5)</f>
        <v>74529.656000000003</v>
      </c>
      <c r="CY112" s="6"/>
      <c r="CZ112" s="10">
        <f>ROUND(CZ40+CZ53+CZ57+CZ62+CZ69+CZ79+CZ105+CZ111,5)</f>
        <v>47524.656000000003</v>
      </c>
      <c r="DA112" s="6"/>
      <c r="DB112" s="10">
        <f>ROUND(DB40+DB53+DB57+DB62+DB69+DB79+DB105+DB111,5)</f>
        <v>48504.656000000003</v>
      </c>
      <c r="DC112" s="6"/>
      <c r="DD112" s="10">
        <f>ROUND(DD40+DD53+DD57+DD62+DD69+DD79+DD105+DD111,5)</f>
        <v>78299.656000000003</v>
      </c>
      <c r="DE112" s="6"/>
      <c r="DF112" s="10">
        <f>ROUND(DF40+DF53+DF57+DF62+DF69+DF79+DF105+DF111,5)</f>
        <v>47351.156000000003</v>
      </c>
      <c r="DG112" s="6"/>
      <c r="DH112" s="10">
        <f>ROUND(DH40+DH53+DH57+DH62+DH69+DH79+DH105+DH111,5)</f>
        <v>44991.156000000003</v>
      </c>
      <c r="DI112" s="6"/>
      <c r="DJ112" s="10">
        <f>ROUND(DJ40+DJ53+DJ57+DJ62+DJ69+DJ79+DJ105+DJ111,5)</f>
        <v>71491.156000000003</v>
      </c>
      <c r="DK112" s="6"/>
      <c r="DL112" s="10">
        <f>ROUND(DL40+DL53+DL57+DL62+DL69+DL79+DL105+DL111,5)</f>
        <v>68308.835999999996</v>
      </c>
      <c r="DM112" s="6"/>
      <c r="DN112" s="10">
        <f t="shared" si="74"/>
        <v>721830.55200000003</v>
      </c>
      <c r="DO112" s="6"/>
      <c r="DP112" s="10">
        <f t="shared" si="75"/>
        <v>809674.66399999999</v>
      </c>
      <c r="DQ112" s="6"/>
      <c r="DR112" s="10">
        <f t="shared" si="76"/>
        <v>-87844.111999999994</v>
      </c>
    </row>
    <row r="113" spans="1:122" ht="15.75" thickBot="1" x14ac:dyDescent="0.3">
      <c r="A113" s="1"/>
      <c r="B113" s="1" t="s">
        <v>109</v>
      </c>
      <c r="C113" s="1"/>
      <c r="D113" s="1"/>
      <c r="E113" s="1"/>
      <c r="F113" s="1"/>
      <c r="G113" s="10">
        <f>ROUND(G3+G39-G112,5)</f>
        <v>257715.28200000001</v>
      </c>
      <c r="H113" s="6"/>
      <c r="I113" s="10">
        <f>ROUND(I3+I39-I112,5)</f>
        <v>297824.28999999998</v>
      </c>
      <c r="J113" s="6"/>
      <c r="K113" s="10">
        <f>ROUND(K3+K39-K112,5)</f>
        <v>37476.281999999999</v>
      </c>
      <c r="L113" s="6"/>
      <c r="M113" s="10">
        <f>ROUND(M3+M39-M112,5)</f>
        <v>37932.18</v>
      </c>
      <c r="N113" s="6"/>
      <c r="O113" s="10">
        <f>ROUND(O3+O39-O112,5)</f>
        <v>-45523.718000000001</v>
      </c>
      <c r="P113" s="6"/>
      <c r="Q113" s="10">
        <f>ROUND(Q3+Q39-Q112,5)</f>
        <v>-51586.78</v>
      </c>
      <c r="R113" s="6"/>
      <c r="S113" s="10">
        <f>ROUND(S3+S39-S112,5)</f>
        <v>79476.282000000007</v>
      </c>
      <c r="T113" s="6"/>
      <c r="U113" s="10">
        <f>ROUND(U3+U39-U112,5)</f>
        <v>89671.72</v>
      </c>
      <c r="V113" s="6"/>
      <c r="W113" s="10">
        <f>ROUND(W3+W39-W112,5)</f>
        <v>-36448.718000000001</v>
      </c>
      <c r="X113" s="6"/>
      <c r="Y113" s="10">
        <f>ROUND(Y3+Y39-Y112,5)</f>
        <v>-29127.57</v>
      </c>
      <c r="Z113" s="6"/>
      <c r="AA113" s="10">
        <f>ROUND(AA3+AA39-AA112,5)</f>
        <v>-18843.718000000001</v>
      </c>
      <c r="AB113" s="6"/>
      <c r="AC113" s="10">
        <f>ROUND(AC3+AC39-AC112,5)</f>
        <v>-21997.38</v>
      </c>
      <c r="AD113" s="6"/>
      <c r="AE113" s="10">
        <f>ROUND(AE3+AE39-AE112,5)</f>
        <v>11021.281999999999</v>
      </c>
      <c r="AF113" s="6"/>
      <c r="AG113" s="10">
        <f>ROUND(AG3+AG39-AG112,5)</f>
        <v>-5939.31</v>
      </c>
      <c r="AH113" s="6"/>
      <c r="AI113" s="10">
        <f>ROUND(AI3+AI39-AI112,5)</f>
        <v>-56512.008000000002</v>
      </c>
      <c r="AJ113" s="6"/>
      <c r="AK113" s="10">
        <f>ROUND(AK3+AK39-AK112,5)</f>
        <v>-49389.23</v>
      </c>
      <c r="AL113" s="6"/>
      <c r="AM113" s="10">
        <f>ROUND(AM3+AM39-AM112,5)</f>
        <v>-48912.008000000002</v>
      </c>
      <c r="AN113" s="6"/>
      <c r="AO113" s="10">
        <f>ROUND(AO3+AO39-AO112,5)</f>
        <v>-53972.46</v>
      </c>
      <c r="AP113" s="6"/>
      <c r="AQ113" s="10">
        <f>ROUND(AQ3+AQ39-AQ112,5)</f>
        <v>-41717.008000000002</v>
      </c>
      <c r="AR113" s="6"/>
      <c r="AS113" s="10">
        <f>ROUND(AS3+AS39-AS112,5)</f>
        <v>-31331.11</v>
      </c>
      <c r="AT113" s="6"/>
      <c r="AU113" s="10">
        <f>ROUND(AU3+AU39-AU112,5)</f>
        <v>-84462.008000000002</v>
      </c>
      <c r="AV113" s="6"/>
      <c r="AW113" s="10">
        <f>ROUND(AW3+AW39-AW112,5)</f>
        <v>-57646.04</v>
      </c>
      <c r="AX113" s="6"/>
      <c r="AY113" s="10">
        <f>ROUND(AY3+AY39-AY112,5)</f>
        <v>-89158.008000000002</v>
      </c>
      <c r="AZ113" s="6"/>
      <c r="BA113" s="10">
        <f>ROUND(BA3+BA39-BA112,5)</f>
        <v>-164169.66</v>
      </c>
      <c r="BB113" s="6"/>
      <c r="BC113" s="10">
        <f t="shared" si="68"/>
        <v>-35888.065999999999</v>
      </c>
      <c r="BD113" s="6"/>
      <c r="BE113" s="10">
        <f t="shared" si="69"/>
        <v>-39731.35</v>
      </c>
      <c r="BF113" s="6"/>
      <c r="BG113" s="10">
        <f t="shared" si="70"/>
        <v>3843.2840000000001</v>
      </c>
      <c r="BH113" s="6"/>
      <c r="BK113" s="10">
        <f>ROUND(BK3+BK39-BK112,5)</f>
        <v>260001.02799999999</v>
      </c>
      <c r="BL113" s="6"/>
      <c r="BM113" s="10">
        <f>ROUND(BM3+BM39-BM112,5)</f>
        <v>37314.027999999998</v>
      </c>
      <c r="BN113" s="6"/>
      <c r="BO113" s="10">
        <f>ROUND(BO3+BO39-BO112,5)</f>
        <v>-48685.972000000002</v>
      </c>
      <c r="BP113" s="6"/>
      <c r="BQ113" s="10">
        <f>ROUND(BQ3+BQ39-BQ112,5)</f>
        <v>80014.028000000006</v>
      </c>
      <c r="BR113" s="6"/>
      <c r="BS113" s="10">
        <f>ROUND(BS3+BS39-BS112,5)</f>
        <v>-37610.972000000002</v>
      </c>
      <c r="BT113" s="6"/>
      <c r="BU113" s="10">
        <f>ROUND(BU3+BU39-BU112,5)</f>
        <v>-18005.972000000002</v>
      </c>
      <c r="BV113" s="6"/>
      <c r="BW113" s="10">
        <f>ROUND(BW3+BW39-BW112,5)</f>
        <v>9859.0280000000002</v>
      </c>
      <c r="BX113" s="6"/>
      <c r="BY113" s="10">
        <f>ROUND(BY3+BY39-BY112,5)</f>
        <v>-56685.972000000002</v>
      </c>
      <c r="BZ113" s="6"/>
      <c r="CA113" s="10">
        <f>ROUND(CA3+CA39-CA112,5)</f>
        <v>-48075.972000000002</v>
      </c>
      <c r="CB113" s="6"/>
      <c r="CC113" s="10">
        <f>ROUND(CC3+CC39-CC112,5)</f>
        <v>-41590.972000000002</v>
      </c>
      <c r="CD113" s="6"/>
      <c r="CE113" s="10">
        <f>ROUND(CE3+CE39-CE112,5)</f>
        <v>-84635.971999999994</v>
      </c>
      <c r="CF113" s="6"/>
      <c r="CG113" s="10">
        <f>ROUND(CG3+CG39-CG112,5)</f>
        <v>-87565.971999999994</v>
      </c>
      <c r="CH113" s="6"/>
      <c r="CI113" s="10">
        <f t="shared" si="71"/>
        <v>-35669.663999999997</v>
      </c>
      <c r="CJ113" s="6"/>
      <c r="CK113" s="10">
        <f t="shared" si="72"/>
        <v>-35888.065999999999</v>
      </c>
      <c r="CL113" s="6"/>
      <c r="CM113" s="10">
        <f t="shared" si="73"/>
        <v>218.40199999999999</v>
      </c>
      <c r="CN113" s="6"/>
      <c r="CP113" s="10">
        <f>ROUND(CP3+CP39-CP112,5)</f>
        <v>258534.34400000001</v>
      </c>
      <c r="CQ113" s="6"/>
      <c r="CR113" s="10">
        <f>ROUND(CR3+CR39-CR112,5)</f>
        <v>36295.343999999997</v>
      </c>
      <c r="CS113" s="6"/>
      <c r="CT113" s="10">
        <f>ROUND(CT3+CT39-CT112,5)</f>
        <v>-47204.656000000003</v>
      </c>
      <c r="CU113" s="6"/>
      <c r="CV113" s="10">
        <f>ROUND(CV3+CV39-CV112,5)</f>
        <v>78295.343999999997</v>
      </c>
      <c r="CW113" s="6"/>
      <c r="CX113" s="10">
        <f>ROUND(CX3+CX39-CX112,5)</f>
        <v>-37629.656000000003</v>
      </c>
      <c r="CY113" s="6"/>
      <c r="CZ113" s="10">
        <f>ROUND(CZ3+CZ39-CZ112,5)</f>
        <v>-18524.655999999999</v>
      </c>
      <c r="DA113" s="6"/>
      <c r="DB113" s="10">
        <f>ROUND(DB3+DB39-DB112,5)</f>
        <v>8840.3439999999991</v>
      </c>
      <c r="DC113" s="6"/>
      <c r="DD113" s="10">
        <f>ROUND(DD3+DD39-DD112,5)</f>
        <v>-50154.656000000003</v>
      </c>
      <c r="DE113" s="6"/>
      <c r="DF113" s="10">
        <f>ROUND(DF3+DF39-DF112,5)</f>
        <v>-25831.155999999999</v>
      </c>
      <c r="DG113" s="6"/>
      <c r="DH113" s="10">
        <f>ROUND(DH3+DH39-DH112,5)</f>
        <v>-22646.155999999999</v>
      </c>
      <c r="DI113" s="6"/>
      <c r="DJ113" s="10">
        <f>ROUND(DJ3+DJ39-DJ112,5)</f>
        <v>-63391.156000000003</v>
      </c>
      <c r="DK113" s="6"/>
      <c r="DL113" s="10">
        <f>ROUND(DL3+DL39-DL112,5)</f>
        <v>-64408.836000000003</v>
      </c>
      <c r="DM113" s="6"/>
      <c r="DN113" s="10">
        <f t="shared" si="74"/>
        <v>52174.447999999997</v>
      </c>
      <c r="DO113" s="6"/>
      <c r="DP113" s="10">
        <f t="shared" si="75"/>
        <v>-35669.663999999997</v>
      </c>
      <c r="DQ113" s="6"/>
      <c r="DR113" s="10">
        <f t="shared" si="76"/>
        <v>87844.111999999994</v>
      </c>
    </row>
    <row r="114" spans="1:122" s="12" customFormat="1" ht="12" thickBot="1" x14ac:dyDescent="0.25">
      <c r="A114" s="1" t="s">
        <v>110</v>
      </c>
      <c r="B114" s="1"/>
      <c r="C114" s="1"/>
      <c r="D114" s="1"/>
      <c r="E114" s="1"/>
      <c r="F114" s="1"/>
      <c r="G114" s="11">
        <f>G113</f>
        <v>257715.28200000001</v>
      </c>
      <c r="H114" s="1"/>
      <c r="I114" s="11">
        <f>I113</f>
        <v>297824.28999999998</v>
      </c>
      <c r="J114" s="1"/>
      <c r="K114" s="11">
        <f>K113</f>
        <v>37476.281999999999</v>
      </c>
      <c r="L114" s="1"/>
      <c r="M114" s="11">
        <f>M113</f>
        <v>37932.18</v>
      </c>
      <c r="N114" s="1"/>
      <c r="O114" s="11">
        <f>O113</f>
        <v>-45523.718000000001</v>
      </c>
      <c r="P114" s="1"/>
      <c r="Q114" s="11">
        <f>Q113</f>
        <v>-51586.78</v>
      </c>
      <c r="R114" s="1"/>
      <c r="S114" s="11">
        <f>S113</f>
        <v>79476.282000000007</v>
      </c>
      <c r="T114" s="1"/>
      <c r="U114" s="11">
        <f>U113</f>
        <v>89671.72</v>
      </c>
      <c r="V114" s="1"/>
      <c r="W114" s="11">
        <f>W113</f>
        <v>-36448.718000000001</v>
      </c>
      <c r="X114" s="1"/>
      <c r="Y114" s="11">
        <f>Y113</f>
        <v>-29127.57</v>
      </c>
      <c r="Z114" s="1"/>
      <c r="AA114" s="11">
        <f>AA113</f>
        <v>-18843.718000000001</v>
      </c>
      <c r="AB114" s="1"/>
      <c r="AC114" s="11">
        <f>AC113</f>
        <v>-21997.38</v>
      </c>
      <c r="AD114" s="1"/>
      <c r="AE114" s="11">
        <f>AE113</f>
        <v>11021.281999999999</v>
      </c>
      <c r="AF114" s="1"/>
      <c r="AG114" s="11">
        <f>AG113</f>
        <v>-5939.31</v>
      </c>
      <c r="AH114" s="1"/>
      <c r="AI114" s="11">
        <f>AI113</f>
        <v>-56512.008000000002</v>
      </c>
      <c r="AJ114" s="1"/>
      <c r="AK114" s="11">
        <f>AK113</f>
        <v>-49389.23</v>
      </c>
      <c r="AL114" s="1"/>
      <c r="AM114" s="11">
        <f>AM113</f>
        <v>-48912.008000000002</v>
      </c>
      <c r="AN114" s="1"/>
      <c r="AO114" s="11">
        <f>AO113</f>
        <v>-53972.46</v>
      </c>
      <c r="AP114" s="1"/>
      <c r="AQ114" s="11">
        <f>AQ113</f>
        <v>-41717.008000000002</v>
      </c>
      <c r="AR114" s="1"/>
      <c r="AS114" s="11">
        <f>AS113</f>
        <v>-31331.11</v>
      </c>
      <c r="AT114" s="1"/>
      <c r="AU114" s="11">
        <f>AU113</f>
        <v>-84462.008000000002</v>
      </c>
      <c r="AV114" s="1"/>
      <c r="AW114" s="11">
        <f>AW113</f>
        <v>-57646.04</v>
      </c>
      <c r="AX114" s="1"/>
      <c r="AY114" s="11">
        <f>AY113</f>
        <v>-89158.008000000002</v>
      </c>
      <c r="AZ114" s="1"/>
      <c r="BA114" s="11">
        <f>BA113</f>
        <v>-164169.66</v>
      </c>
      <c r="BB114" s="1"/>
      <c r="BC114" s="11">
        <f t="shared" si="68"/>
        <v>-35888.065999999999</v>
      </c>
      <c r="BD114" s="1"/>
      <c r="BE114" s="11">
        <f t="shared" si="69"/>
        <v>-39731.35</v>
      </c>
      <c r="BF114" s="1"/>
      <c r="BG114" s="11">
        <f t="shared" si="70"/>
        <v>3843.2840000000001</v>
      </c>
      <c r="BH114" s="1"/>
      <c r="BK114" s="11">
        <f>BK113</f>
        <v>260001.02799999999</v>
      </c>
      <c r="BL114" s="1"/>
      <c r="BM114" s="11">
        <f>BM113</f>
        <v>37314.027999999998</v>
      </c>
      <c r="BN114" s="1"/>
      <c r="BO114" s="11">
        <f>BO113</f>
        <v>-48685.972000000002</v>
      </c>
      <c r="BP114" s="1"/>
      <c r="BQ114" s="11">
        <f>BQ113</f>
        <v>80014.028000000006</v>
      </c>
      <c r="BR114" s="1"/>
      <c r="BS114" s="11">
        <f>BS113</f>
        <v>-37610.972000000002</v>
      </c>
      <c r="BT114" s="1"/>
      <c r="BU114" s="11">
        <f>BU113</f>
        <v>-18005.972000000002</v>
      </c>
      <c r="BV114" s="1"/>
      <c r="BW114" s="11">
        <f>BW113</f>
        <v>9859.0280000000002</v>
      </c>
      <c r="BX114" s="1"/>
      <c r="BY114" s="11">
        <f>BY113</f>
        <v>-56685.972000000002</v>
      </c>
      <c r="BZ114" s="1"/>
      <c r="CA114" s="11">
        <f>CA113</f>
        <v>-48075.972000000002</v>
      </c>
      <c r="CB114" s="1"/>
      <c r="CC114" s="11">
        <f>CC113</f>
        <v>-41590.972000000002</v>
      </c>
      <c r="CD114" s="1"/>
      <c r="CE114" s="11">
        <f>CE113</f>
        <v>-84635.971999999994</v>
      </c>
      <c r="CF114" s="1"/>
      <c r="CG114" s="11">
        <f>CG113</f>
        <v>-87565.971999999994</v>
      </c>
      <c r="CH114" s="1"/>
      <c r="CI114" s="11">
        <f t="shared" si="71"/>
        <v>-35669.663999999997</v>
      </c>
      <c r="CJ114" s="1"/>
      <c r="CK114" s="11">
        <f t="shared" si="72"/>
        <v>-35888.065999999999</v>
      </c>
      <c r="CL114" s="1"/>
      <c r="CM114" s="11">
        <f t="shared" si="73"/>
        <v>218.40199999999999</v>
      </c>
      <c r="CN114" s="1"/>
      <c r="CP114" s="11">
        <f>CP113</f>
        <v>258534.34400000001</v>
      </c>
      <c r="CQ114" s="1"/>
      <c r="CR114" s="11">
        <f>CR113</f>
        <v>36295.343999999997</v>
      </c>
      <c r="CS114" s="1"/>
      <c r="CT114" s="11">
        <f>CT113</f>
        <v>-47204.656000000003</v>
      </c>
      <c r="CU114" s="1"/>
      <c r="CV114" s="11">
        <f>CV113</f>
        <v>78295.343999999997</v>
      </c>
      <c r="CW114" s="1"/>
      <c r="CX114" s="11">
        <f>CX113</f>
        <v>-37629.656000000003</v>
      </c>
      <c r="CY114" s="1"/>
      <c r="CZ114" s="11">
        <f>CZ113</f>
        <v>-18524.655999999999</v>
      </c>
      <c r="DA114" s="1"/>
      <c r="DB114" s="11">
        <f>DB113</f>
        <v>8840.3439999999991</v>
      </c>
      <c r="DC114" s="1"/>
      <c r="DD114" s="11">
        <f>DD113</f>
        <v>-50154.656000000003</v>
      </c>
      <c r="DE114" s="1"/>
      <c r="DF114" s="11">
        <f>DF113</f>
        <v>-25831.155999999999</v>
      </c>
      <c r="DG114" s="1"/>
      <c r="DH114" s="11">
        <f>DH113</f>
        <v>-22646.155999999999</v>
      </c>
      <c r="DI114" s="1"/>
      <c r="DJ114" s="11">
        <f>DJ113</f>
        <v>-63391.156000000003</v>
      </c>
      <c r="DK114" s="1"/>
      <c r="DL114" s="11">
        <f>DL113</f>
        <v>-64408.836000000003</v>
      </c>
      <c r="DM114" s="1"/>
      <c r="DN114" s="11">
        <f t="shared" si="74"/>
        <v>52174.447999999997</v>
      </c>
      <c r="DO114" s="1"/>
      <c r="DP114" s="11">
        <f t="shared" si="75"/>
        <v>-35669.663999999997</v>
      </c>
      <c r="DQ114" s="1"/>
      <c r="DR114" s="11">
        <f t="shared" si="76"/>
        <v>87844.111999999994</v>
      </c>
    </row>
    <row r="115" spans="1:122" ht="15.75" thickTop="1" x14ac:dyDescent="0.25"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</row>
    <row r="116" spans="1:122" x14ac:dyDescent="0.25"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</row>
    <row r="118" spans="1:122" x14ac:dyDescent="0.25">
      <c r="A118" s="47" t="s">
        <v>175</v>
      </c>
      <c r="B118" s="47"/>
      <c r="C118" s="47"/>
      <c r="D118" s="47"/>
      <c r="F118" s="17" t="s">
        <v>188</v>
      </c>
    </row>
    <row r="119" spans="1:122" x14ac:dyDescent="0.25">
      <c r="B119" s="47" t="s">
        <v>176</v>
      </c>
      <c r="C119" s="47"/>
      <c r="D119" s="47"/>
      <c r="G119" s="37">
        <v>33427.51</v>
      </c>
      <c r="K119" s="41"/>
    </row>
    <row r="120" spans="1:122" ht="15.75" thickBot="1" x14ac:dyDescent="0.3">
      <c r="B120" s="17" t="s">
        <v>177</v>
      </c>
      <c r="G120" s="40">
        <v>76807.47</v>
      </c>
    </row>
    <row r="121" spans="1:122" x14ac:dyDescent="0.25">
      <c r="F121" s="17" t="s">
        <v>194</v>
      </c>
      <c r="G121" s="37">
        <f>SUM(G119:G120)</f>
        <v>110234.98000000001</v>
      </c>
      <c r="K121" s="41">
        <f>G121+G114</f>
        <v>367950.26199999999</v>
      </c>
      <c r="O121" s="41">
        <f>K121+K114</f>
        <v>405426.54399999999</v>
      </c>
      <c r="S121" s="41">
        <f>O121+O114</f>
        <v>359902.826</v>
      </c>
      <c r="W121" s="41">
        <f>S121+S114</f>
        <v>439379.10800000001</v>
      </c>
      <c r="AA121" s="41">
        <f>W121+W114</f>
        <v>402930.39</v>
      </c>
      <c r="AE121" s="41">
        <f>AA121+AA114</f>
        <v>384086.67200000002</v>
      </c>
      <c r="AI121" s="41">
        <f>AE121+AE114</f>
        <v>395107.95400000003</v>
      </c>
      <c r="AM121" s="41">
        <f>AI121+AI114</f>
        <v>338595.946</v>
      </c>
      <c r="AQ121" s="41">
        <f>AM121+AM114</f>
        <v>289683.93799999997</v>
      </c>
      <c r="AU121" s="41">
        <f>AQ121+AQ114</f>
        <v>247966.92999999996</v>
      </c>
      <c r="AY121" s="41">
        <f>AU121+AU114</f>
        <v>163504.92199999996</v>
      </c>
    </row>
    <row r="122" spans="1:122" x14ac:dyDescent="0.25">
      <c r="G122" s="37"/>
    </row>
    <row r="123" spans="1:122" x14ac:dyDescent="0.25">
      <c r="A123" s="47" t="s">
        <v>189</v>
      </c>
      <c r="B123" s="47"/>
      <c r="C123" s="47"/>
      <c r="D123" s="47"/>
      <c r="E123" s="47"/>
      <c r="F123" s="47"/>
      <c r="G123" s="37"/>
    </row>
    <row r="124" spans="1:122" x14ac:dyDescent="0.25">
      <c r="B124" s="47" t="s">
        <v>178</v>
      </c>
      <c r="C124" s="47"/>
      <c r="D124" s="47"/>
      <c r="F124" s="17" t="s">
        <v>179</v>
      </c>
      <c r="G124" s="15" t="s">
        <v>184</v>
      </c>
      <c r="O124" s="38" t="s">
        <v>185</v>
      </c>
      <c r="S124" s="38" t="s">
        <v>186</v>
      </c>
      <c r="U124" s="38"/>
      <c r="W124" s="38" t="s">
        <v>187</v>
      </c>
      <c r="AE124" s="38" t="s">
        <v>190</v>
      </c>
      <c r="AI124" s="38" t="s">
        <v>191</v>
      </c>
      <c r="AU124" s="38" t="s">
        <v>192</v>
      </c>
      <c r="AY124" s="38" t="s">
        <v>193</v>
      </c>
    </row>
    <row r="125" spans="1:122" x14ac:dyDescent="0.25">
      <c r="C125" s="17" t="s">
        <v>180</v>
      </c>
      <c r="O125" s="39">
        <v>25289.56</v>
      </c>
      <c r="S125" s="39">
        <v>25285.25</v>
      </c>
      <c r="W125" s="39">
        <v>50511.66</v>
      </c>
      <c r="AE125" s="39">
        <v>101660.97</v>
      </c>
      <c r="AI125" s="39">
        <v>50589.22</v>
      </c>
      <c r="AU125" s="39">
        <v>25306.07</v>
      </c>
      <c r="AY125" s="39">
        <v>25530.46</v>
      </c>
    </row>
    <row r="126" spans="1:122" x14ac:dyDescent="0.25">
      <c r="B126" s="47" t="s">
        <v>181</v>
      </c>
      <c r="C126" s="47"/>
      <c r="D126" s="47"/>
      <c r="F126" s="17" t="s">
        <v>182</v>
      </c>
    </row>
    <row r="127" spans="1:122" x14ac:dyDescent="0.25">
      <c r="C127" s="47" t="s">
        <v>180</v>
      </c>
      <c r="D127" s="47"/>
      <c r="E127" s="47"/>
      <c r="F127" s="47"/>
    </row>
    <row r="128" spans="1:122" x14ac:dyDescent="0.25">
      <c r="B128" s="17" t="s">
        <v>183</v>
      </c>
      <c r="G128" s="36">
        <v>6249.28</v>
      </c>
    </row>
  </sheetData>
  <mergeCells count="9">
    <mergeCell ref="C127:F127"/>
    <mergeCell ref="A123:F123"/>
    <mergeCell ref="M1:AW1"/>
    <mergeCell ref="BK1:CM1"/>
    <mergeCell ref="CP1:DR1"/>
    <mergeCell ref="A118:D118"/>
    <mergeCell ref="B119:D119"/>
    <mergeCell ref="B124:D124"/>
    <mergeCell ref="B126:D126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3"/>
  <sheetViews>
    <sheetView topLeftCell="A4" workbookViewId="0">
      <pane xSplit="1" topLeftCell="Q1" activePane="topRight" state="frozen"/>
      <selection pane="topRight" activeCell="AF10" sqref="AF10"/>
    </sheetView>
  </sheetViews>
  <sheetFormatPr defaultRowHeight="15" x14ac:dyDescent="0.25"/>
  <cols>
    <col min="1" max="1" width="10.28515625" bestFit="1" customWidth="1"/>
    <col min="2" max="17" width="9.7109375" bestFit="1" customWidth="1"/>
    <col min="18" max="18" width="9.7109375" customWidth="1"/>
    <col min="19" max="19" width="9.7109375" bestFit="1" customWidth="1"/>
    <col min="20" max="22" width="9.7109375" customWidth="1"/>
    <col min="23" max="23" width="9.7109375" bestFit="1" customWidth="1"/>
    <col min="24" max="28" width="9.7109375" customWidth="1"/>
    <col min="29" max="29" width="9.7109375" bestFit="1" customWidth="1"/>
    <col min="32" max="33" width="8.28515625" bestFit="1" customWidth="1"/>
    <col min="34" max="38" width="9.7109375" customWidth="1"/>
  </cols>
  <sheetData>
    <row r="1" spans="1:38" ht="15.75" x14ac:dyDescent="0.25">
      <c r="A1" s="21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>
        <v>2015</v>
      </c>
      <c r="AG1" s="20">
        <v>2016</v>
      </c>
      <c r="AH1" s="20">
        <v>2017</v>
      </c>
      <c r="AI1" s="32">
        <v>2018</v>
      </c>
      <c r="AJ1" s="32">
        <v>2019</v>
      </c>
      <c r="AK1" s="32">
        <v>2020</v>
      </c>
      <c r="AL1" s="32">
        <v>2021</v>
      </c>
    </row>
    <row r="2" spans="1:38" ht="15.75" x14ac:dyDescent="0.25">
      <c r="A2" s="21"/>
      <c r="B2" s="20">
        <v>2000</v>
      </c>
      <c r="C2" s="20">
        <v>2001</v>
      </c>
      <c r="D2" s="20">
        <v>2002</v>
      </c>
      <c r="E2" s="20">
        <v>2003</v>
      </c>
      <c r="F2" s="20">
        <v>2004</v>
      </c>
      <c r="G2" s="20">
        <v>2005</v>
      </c>
      <c r="H2" s="20">
        <v>2006</v>
      </c>
      <c r="I2" s="20">
        <v>2007</v>
      </c>
      <c r="J2" s="20">
        <v>2008</v>
      </c>
      <c r="K2" s="20">
        <v>2009</v>
      </c>
      <c r="L2" s="20">
        <v>2010</v>
      </c>
      <c r="M2" s="20">
        <v>2011</v>
      </c>
      <c r="N2" s="20">
        <v>2012</v>
      </c>
      <c r="O2" s="20">
        <v>2013</v>
      </c>
      <c r="P2" s="20">
        <v>2014</v>
      </c>
      <c r="Q2" s="20">
        <v>2015</v>
      </c>
      <c r="R2" s="20">
        <v>2016</v>
      </c>
      <c r="S2" s="20">
        <v>2017</v>
      </c>
      <c r="T2" s="20"/>
      <c r="U2" s="20">
        <v>2018</v>
      </c>
      <c r="V2" s="20"/>
      <c r="W2" s="20">
        <v>2019</v>
      </c>
      <c r="X2" s="20"/>
      <c r="Y2" s="20">
        <v>2020</v>
      </c>
      <c r="Z2" s="20"/>
      <c r="AA2" s="20">
        <v>2021</v>
      </c>
      <c r="AB2" s="20"/>
      <c r="AC2" s="20">
        <v>2021</v>
      </c>
      <c r="AD2" s="20"/>
      <c r="AE2" s="20"/>
      <c r="AF2" s="26" t="s">
        <v>174</v>
      </c>
      <c r="AG2" s="20" t="s">
        <v>174</v>
      </c>
      <c r="AH2" s="20" t="s">
        <v>174</v>
      </c>
      <c r="AI2" s="32" t="s">
        <v>174</v>
      </c>
      <c r="AJ2" s="32" t="s">
        <v>173</v>
      </c>
    </row>
    <row r="3" spans="1:38" ht="15.75" x14ac:dyDescent="0.25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42" t="s">
        <v>195</v>
      </c>
      <c r="AB3" s="20"/>
      <c r="AC3" s="42" t="s">
        <v>196</v>
      </c>
      <c r="AD3" s="20"/>
      <c r="AE3" s="20"/>
      <c r="AF3" s="20"/>
      <c r="AG3" s="20"/>
    </row>
    <row r="4" spans="1:38" ht="15.75" x14ac:dyDescent="0.25">
      <c r="A4" s="21" t="s">
        <v>172</v>
      </c>
      <c r="B4" s="20"/>
      <c r="C4" s="20">
        <v>0</v>
      </c>
      <c r="D4" s="20"/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12405.75</v>
      </c>
      <c r="S4" s="20">
        <v>5000</v>
      </c>
      <c r="T4" s="34"/>
      <c r="U4" s="20">
        <v>0</v>
      </c>
      <c r="V4" s="34"/>
      <c r="W4" s="20">
        <v>0</v>
      </c>
      <c r="X4" s="34"/>
      <c r="Y4" s="20">
        <v>0</v>
      </c>
      <c r="Z4" s="34"/>
      <c r="AA4" s="20">
        <v>0</v>
      </c>
      <c r="AB4" s="34"/>
      <c r="AC4" s="20"/>
      <c r="AD4" s="20"/>
      <c r="AE4" s="20"/>
      <c r="AF4" s="31"/>
      <c r="AG4" s="31"/>
      <c r="AH4" s="30"/>
    </row>
    <row r="5" spans="1:38" ht="15.75" x14ac:dyDescent="0.25">
      <c r="A5" s="21" t="s">
        <v>171</v>
      </c>
      <c r="B5" s="20"/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15000</v>
      </c>
      <c r="N5" s="20">
        <v>32000</v>
      </c>
      <c r="O5" s="20">
        <v>33000</v>
      </c>
      <c r="P5" s="20">
        <v>34000</v>
      </c>
      <c r="Q5" s="20">
        <v>35000</v>
      </c>
      <c r="R5" s="20">
        <v>23294.25</v>
      </c>
      <c r="S5" s="20">
        <v>0</v>
      </c>
      <c r="T5" s="34"/>
      <c r="U5" s="20">
        <v>0</v>
      </c>
      <c r="V5" s="34"/>
      <c r="W5" s="20">
        <v>0</v>
      </c>
      <c r="X5" s="34"/>
      <c r="Y5" s="20">
        <v>0</v>
      </c>
      <c r="Z5" s="34"/>
      <c r="AA5" s="20">
        <v>0</v>
      </c>
      <c r="AB5" s="34"/>
      <c r="AC5" s="20"/>
      <c r="AD5" s="20"/>
      <c r="AE5" s="20"/>
      <c r="AF5" s="31">
        <v>17</v>
      </c>
      <c r="AG5" s="31">
        <v>17.5</v>
      </c>
      <c r="AH5" s="30">
        <v>0</v>
      </c>
    </row>
    <row r="6" spans="1:38" ht="15.75" x14ac:dyDescent="0.25">
      <c r="A6" s="21" t="s">
        <v>170</v>
      </c>
      <c r="B6" s="20">
        <v>24200</v>
      </c>
      <c r="C6" s="20">
        <v>32000</v>
      </c>
      <c r="D6" s="20">
        <v>33000</v>
      </c>
      <c r="E6" s="20">
        <v>34000</v>
      </c>
      <c r="F6" s="20">
        <v>35000</v>
      </c>
      <c r="G6" s="20">
        <v>36000</v>
      </c>
      <c r="H6" s="20">
        <v>36000</v>
      </c>
      <c r="I6" s="20">
        <v>40000</v>
      </c>
      <c r="J6" s="20">
        <v>42000</v>
      </c>
      <c r="K6" s="20">
        <v>43500</v>
      </c>
      <c r="L6" s="20">
        <v>44500</v>
      </c>
      <c r="M6" s="20">
        <v>30333</v>
      </c>
      <c r="N6" s="20">
        <v>44600</v>
      </c>
      <c r="O6" s="20">
        <v>46000</v>
      </c>
      <c r="P6" s="20">
        <v>47000</v>
      </c>
      <c r="Q6" s="20">
        <v>48200</v>
      </c>
      <c r="R6" s="20">
        <v>49200</v>
      </c>
      <c r="S6" s="20">
        <v>50300</v>
      </c>
      <c r="T6" s="34">
        <f>S6/R6-1</f>
        <v>2.2357723577235866E-2</v>
      </c>
      <c r="U6" s="20">
        <v>50300</v>
      </c>
      <c r="V6" s="34">
        <f>U6/S6-1</f>
        <v>0</v>
      </c>
      <c r="W6" s="20">
        <v>52825</v>
      </c>
      <c r="X6" s="34">
        <f>W6/U6-1</f>
        <v>5.0198807157057601E-2</v>
      </c>
      <c r="Y6" s="20">
        <v>54000</v>
      </c>
      <c r="Z6" s="34">
        <f>Y6/W6-1</f>
        <v>2.2243256034074843E-2</v>
      </c>
      <c r="AA6" s="20">
        <v>55100</v>
      </c>
      <c r="AB6" s="34">
        <f>AA6/Y6-1</f>
        <v>2.0370370370370372E-2</v>
      </c>
      <c r="AC6" s="20">
        <v>55100</v>
      </c>
      <c r="AD6" s="20"/>
      <c r="AE6" s="26"/>
      <c r="AF6" s="27">
        <v>23.5</v>
      </c>
      <c r="AG6" s="31">
        <v>24</v>
      </c>
      <c r="AH6" s="30">
        <v>24.5</v>
      </c>
      <c r="AI6" s="30">
        <v>24.5</v>
      </c>
      <c r="AJ6" s="30" t="s">
        <v>169</v>
      </c>
      <c r="AK6" s="30" t="s">
        <v>169</v>
      </c>
      <c r="AL6" s="30" t="s">
        <v>169</v>
      </c>
    </row>
    <row r="7" spans="1:38" ht="15.75" x14ac:dyDescent="0.25">
      <c r="A7" s="21" t="s">
        <v>168</v>
      </c>
      <c r="B7" s="20">
        <v>92000</v>
      </c>
      <c r="C7" s="20">
        <v>96600</v>
      </c>
      <c r="D7" s="20">
        <v>96600</v>
      </c>
      <c r="E7" s="20">
        <v>97600</v>
      </c>
      <c r="F7" s="20">
        <v>99100</v>
      </c>
      <c r="G7" s="20">
        <v>102000</v>
      </c>
      <c r="H7" s="20">
        <v>110000</v>
      </c>
      <c r="I7" s="20">
        <v>114000</v>
      </c>
      <c r="J7" s="20">
        <v>120000</v>
      </c>
      <c r="K7" s="20">
        <v>120000</v>
      </c>
      <c r="L7" s="20">
        <v>122500</v>
      </c>
      <c r="M7" s="20">
        <v>126000</v>
      </c>
      <c r="N7" s="20">
        <v>130000</v>
      </c>
      <c r="O7" s="20">
        <v>137000</v>
      </c>
      <c r="P7" s="20">
        <v>143000</v>
      </c>
      <c r="Q7" s="20">
        <v>147000</v>
      </c>
      <c r="R7" s="20">
        <v>150000</v>
      </c>
      <c r="S7" s="20">
        <v>153000</v>
      </c>
      <c r="T7" s="34">
        <f>S7/R7-1</f>
        <v>2.0000000000000018E-2</v>
      </c>
      <c r="U7" s="20">
        <v>153000</v>
      </c>
      <c r="V7" s="34">
        <f>U7/S7-1</f>
        <v>0</v>
      </c>
      <c r="W7" s="20">
        <v>156000</v>
      </c>
      <c r="X7" s="34">
        <f>W7/U7-1</f>
        <v>1.9607843137254832E-2</v>
      </c>
      <c r="Y7" s="20">
        <v>159000</v>
      </c>
      <c r="Z7" s="34">
        <f>Y7/W7-1</f>
        <v>1.9230769230769162E-2</v>
      </c>
      <c r="AA7" s="20">
        <v>161000</v>
      </c>
      <c r="AB7" s="34">
        <f>AA7/Y7-1</f>
        <v>1.2578616352201255E-2</v>
      </c>
      <c r="AC7" s="20">
        <v>20000</v>
      </c>
      <c r="AD7" s="20"/>
      <c r="AE7" s="20"/>
      <c r="AF7" s="20"/>
      <c r="AG7" s="20"/>
      <c r="AH7" s="30"/>
    </row>
    <row r="8" spans="1:38" ht="16.5" thickBot="1" x14ac:dyDescent="0.3">
      <c r="A8" s="21" t="s">
        <v>167</v>
      </c>
      <c r="B8" s="29">
        <v>38900</v>
      </c>
      <c r="C8" s="29">
        <v>41000</v>
      </c>
      <c r="D8" s="29">
        <v>42000</v>
      </c>
      <c r="E8" s="28">
        <v>43000</v>
      </c>
      <c r="F8" s="28">
        <v>44000</v>
      </c>
      <c r="G8" s="28">
        <v>45000</v>
      </c>
      <c r="H8" s="28">
        <v>47000</v>
      </c>
      <c r="I8" s="28">
        <v>49000</v>
      </c>
      <c r="J8" s="28">
        <v>49000</v>
      </c>
      <c r="K8" s="28">
        <v>49000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4">
        <v>0</v>
      </c>
      <c r="U8" s="28">
        <v>0</v>
      </c>
      <c r="V8" s="35"/>
      <c r="W8" s="28">
        <v>0</v>
      </c>
      <c r="X8" s="35"/>
      <c r="Y8" s="28">
        <v>0</v>
      </c>
      <c r="Z8" s="35"/>
      <c r="AA8" s="28"/>
      <c r="AB8" s="35"/>
      <c r="AC8" s="28"/>
      <c r="AD8" s="23"/>
      <c r="AE8" s="20"/>
      <c r="AF8" s="20"/>
      <c r="AG8" s="20"/>
      <c r="AH8" s="20"/>
    </row>
    <row r="9" spans="1:38" ht="16.5" thickTop="1" x14ac:dyDescent="0.25">
      <c r="A9" s="21"/>
      <c r="B9" s="20">
        <f t="shared" ref="B9:H9" si="0">SUM(B4:B8)</f>
        <v>155100</v>
      </c>
      <c r="C9" s="20">
        <f t="shared" si="0"/>
        <v>169600</v>
      </c>
      <c r="D9" s="20">
        <f t="shared" si="0"/>
        <v>171600</v>
      </c>
      <c r="E9" s="23">
        <f t="shared" si="0"/>
        <v>174600</v>
      </c>
      <c r="F9" s="23">
        <f t="shared" si="0"/>
        <v>178100</v>
      </c>
      <c r="G9" s="23">
        <f t="shared" si="0"/>
        <v>183000</v>
      </c>
      <c r="H9" s="23">
        <f t="shared" si="0"/>
        <v>193000</v>
      </c>
      <c r="I9" s="23">
        <f>SUM(I6:I8)</f>
        <v>203000</v>
      </c>
      <c r="J9" s="23">
        <f>SUM(J6:J8)</f>
        <v>211000</v>
      </c>
      <c r="K9" s="23">
        <f>SUM(K6:K8)</f>
        <v>212500</v>
      </c>
      <c r="L9" s="23">
        <f t="shared" ref="L9:S9" si="1">SUM(L4:L8)</f>
        <v>167000</v>
      </c>
      <c r="M9" s="23">
        <f t="shared" si="1"/>
        <v>171333</v>
      </c>
      <c r="N9" s="23">
        <f t="shared" si="1"/>
        <v>206600</v>
      </c>
      <c r="O9" s="23">
        <f t="shared" si="1"/>
        <v>216000</v>
      </c>
      <c r="P9" s="23">
        <f t="shared" si="1"/>
        <v>224000</v>
      </c>
      <c r="Q9" s="23">
        <f t="shared" si="1"/>
        <v>230200</v>
      </c>
      <c r="R9" s="23">
        <f t="shared" si="1"/>
        <v>234900</v>
      </c>
      <c r="S9" s="23">
        <f t="shared" si="1"/>
        <v>208300</v>
      </c>
      <c r="T9" s="34">
        <f>S9/R9-1</f>
        <v>-0.11323967645806732</v>
      </c>
      <c r="U9" s="23">
        <f>SUM(U4:U8)</f>
        <v>203300</v>
      </c>
      <c r="V9" s="34">
        <f>U9/S9-1</f>
        <v>-2.400384061449834E-2</v>
      </c>
      <c r="W9" s="23">
        <f>SUM(W4:W8)</f>
        <v>208825</v>
      </c>
      <c r="X9" s="34">
        <f>W9/U9-1</f>
        <v>2.717658632562725E-2</v>
      </c>
      <c r="Y9" s="23">
        <f>SUM(Y4:Y8)</f>
        <v>213000</v>
      </c>
      <c r="Z9" s="34">
        <f>Y9/W9-1</f>
        <v>1.9992816951993397E-2</v>
      </c>
      <c r="AA9" s="23">
        <f>SUM(AA4:AA8)</f>
        <v>216100</v>
      </c>
      <c r="AB9" s="34">
        <f>AA9/Y9-1</f>
        <v>1.4553990610328693E-2</v>
      </c>
      <c r="AC9" s="23">
        <f>SUM(AC4:AC8)</f>
        <v>75100</v>
      </c>
      <c r="AD9" s="23"/>
      <c r="AE9" s="20"/>
      <c r="AF9" s="20"/>
      <c r="AG9" s="20"/>
      <c r="AH9" s="20"/>
    </row>
    <row r="10" spans="1:38" ht="16.5" thickBot="1" x14ac:dyDescent="0.3">
      <c r="A10" s="21" t="s">
        <v>166</v>
      </c>
      <c r="B10" s="29">
        <f>B11-B9</f>
        <v>12400</v>
      </c>
      <c r="C10" s="29">
        <v>12279</v>
      </c>
      <c r="D10" s="29">
        <v>12700</v>
      </c>
      <c r="E10" s="28">
        <v>13200</v>
      </c>
      <c r="F10" s="28">
        <v>13700</v>
      </c>
      <c r="G10" s="28">
        <v>14850</v>
      </c>
      <c r="H10" s="28">
        <v>15600</v>
      </c>
      <c r="I10" s="28">
        <v>16400</v>
      </c>
      <c r="J10" s="28">
        <v>18000</v>
      </c>
      <c r="K10" s="28">
        <v>19000</v>
      </c>
      <c r="L10" s="28">
        <v>30000</v>
      </c>
      <c r="M10" s="28">
        <v>34125</v>
      </c>
      <c r="N10" s="28">
        <v>46400</v>
      </c>
      <c r="O10" s="28">
        <v>49000</v>
      </c>
      <c r="P10" s="28">
        <v>50500</v>
      </c>
      <c r="Q10" s="28">
        <v>52500</v>
      </c>
      <c r="R10" s="28">
        <v>53550</v>
      </c>
      <c r="S10" s="28">
        <v>54750</v>
      </c>
      <c r="T10" s="35">
        <f>S10/R10-1</f>
        <v>2.2408963585434094E-2</v>
      </c>
      <c r="U10" s="28">
        <v>54750</v>
      </c>
      <c r="V10" s="35">
        <f>U10/S10-1</f>
        <v>0</v>
      </c>
      <c r="W10" s="28">
        <v>57500</v>
      </c>
      <c r="X10" s="35">
        <f>W10/U10-1</f>
        <v>5.0228310502283158E-2</v>
      </c>
      <c r="Y10" s="28">
        <v>58750</v>
      </c>
      <c r="Z10" s="35">
        <f>Y10/W10-1</f>
        <v>2.1739130434782705E-2</v>
      </c>
      <c r="AA10" s="28">
        <v>60000</v>
      </c>
      <c r="AB10" s="35">
        <f>AA10/Y10-1</f>
        <v>2.1276595744680771E-2</v>
      </c>
      <c r="AC10" s="28">
        <v>60000</v>
      </c>
      <c r="AD10" s="23"/>
      <c r="AE10" s="26"/>
      <c r="AF10" s="27"/>
      <c r="AG10" s="20"/>
      <c r="AH10" s="20"/>
    </row>
    <row r="11" spans="1:38" ht="16.5" thickTop="1" x14ac:dyDescent="0.25">
      <c r="A11" s="21"/>
      <c r="B11" s="20">
        <v>167500</v>
      </c>
      <c r="C11" s="20">
        <f>C9+C10</f>
        <v>181879</v>
      </c>
      <c r="D11" s="20">
        <f>D9+D10</f>
        <v>184300</v>
      </c>
      <c r="E11" s="26">
        <f t="shared" ref="E11:K11" si="2">+E10+E9</f>
        <v>187800</v>
      </c>
      <c r="F11" s="26">
        <f t="shared" si="2"/>
        <v>191800</v>
      </c>
      <c r="G11" s="26">
        <f t="shared" si="2"/>
        <v>197850</v>
      </c>
      <c r="H11" s="26">
        <f t="shared" si="2"/>
        <v>208600</v>
      </c>
      <c r="I11" s="26">
        <f t="shared" si="2"/>
        <v>219400</v>
      </c>
      <c r="J11" s="26">
        <f t="shared" si="2"/>
        <v>229000</v>
      </c>
      <c r="K11" s="26">
        <f t="shared" si="2"/>
        <v>231500</v>
      </c>
      <c r="L11" s="26">
        <f t="shared" ref="L11:S11" si="3">SUM(L9:L10)</f>
        <v>197000</v>
      </c>
      <c r="M11" s="26">
        <f t="shared" si="3"/>
        <v>205458</v>
      </c>
      <c r="N11" s="26">
        <f t="shared" si="3"/>
        <v>253000</v>
      </c>
      <c r="O11" s="26">
        <f t="shared" si="3"/>
        <v>265000</v>
      </c>
      <c r="P11" s="26">
        <f t="shared" si="3"/>
        <v>274500</v>
      </c>
      <c r="Q11" s="26">
        <f t="shared" si="3"/>
        <v>282700</v>
      </c>
      <c r="R11" s="26">
        <f t="shared" si="3"/>
        <v>288450</v>
      </c>
      <c r="S11" s="26">
        <f t="shared" si="3"/>
        <v>263050</v>
      </c>
      <c r="T11" s="34">
        <f>S11/R11-1</f>
        <v>-8.8056855607557605E-2</v>
      </c>
      <c r="U11" s="26">
        <f>SUM(U9:U10)</f>
        <v>258050</v>
      </c>
      <c r="V11" s="34">
        <f>U11/S11-1</f>
        <v>-1.9007793195210065E-2</v>
      </c>
      <c r="W11" s="26">
        <f>SUM(W9:W10)</f>
        <v>266325</v>
      </c>
      <c r="X11" s="34">
        <f>W11/U11-1</f>
        <v>3.2067428792869501E-2</v>
      </c>
      <c r="Y11" s="26">
        <f>SUM(Y9:Y10)</f>
        <v>271750</v>
      </c>
      <c r="Z11" s="34">
        <f>Y11/W11-1</f>
        <v>2.0369848868863283E-2</v>
      </c>
      <c r="AA11" s="26">
        <f>SUM(AA9:AA10)</f>
        <v>276100</v>
      </c>
      <c r="AB11" s="34">
        <f>AA11/Y11-1</f>
        <v>1.6007359705611846E-2</v>
      </c>
      <c r="AC11" s="26">
        <f>SUM(AC9:AC10)</f>
        <v>135100</v>
      </c>
      <c r="AD11" s="20"/>
      <c r="AE11" s="20"/>
      <c r="AF11" s="20"/>
      <c r="AG11" s="20"/>
      <c r="AH11" s="20"/>
    </row>
    <row r="12" spans="1:38" ht="15.75" x14ac:dyDescent="0.25">
      <c r="A12" s="21" t="s">
        <v>165</v>
      </c>
      <c r="B12" s="20"/>
      <c r="C12" s="20"/>
      <c r="D12" s="20">
        <f>D11/12</f>
        <v>15358.333333333334</v>
      </c>
      <c r="E12" s="20"/>
      <c r="F12" s="20">
        <f t="shared" ref="F12:S12" si="4">F11/12</f>
        <v>15983.333333333334</v>
      </c>
      <c r="G12" s="20">
        <f t="shared" si="4"/>
        <v>16487.5</v>
      </c>
      <c r="H12" s="20">
        <f t="shared" si="4"/>
        <v>17383.333333333332</v>
      </c>
      <c r="I12" s="20">
        <f t="shared" si="4"/>
        <v>18283.333333333332</v>
      </c>
      <c r="J12" s="20">
        <f t="shared" si="4"/>
        <v>19083.333333333332</v>
      </c>
      <c r="K12" s="20">
        <f t="shared" si="4"/>
        <v>19291.666666666668</v>
      </c>
      <c r="L12" s="20">
        <f t="shared" si="4"/>
        <v>16416.666666666668</v>
      </c>
      <c r="M12" s="20">
        <f t="shared" si="4"/>
        <v>17121.5</v>
      </c>
      <c r="N12" s="20">
        <f t="shared" si="4"/>
        <v>21083.333333333332</v>
      </c>
      <c r="O12" s="20">
        <f t="shared" si="4"/>
        <v>22083.333333333332</v>
      </c>
      <c r="P12" s="20">
        <f t="shared" si="4"/>
        <v>22875</v>
      </c>
      <c r="Q12" s="20">
        <f t="shared" si="4"/>
        <v>23558.333333333332</v>
      </c>
      <c r="R12" s="20">
        <f t="shared" si="4"/>
        <v>24037.5</v>
      </c>
      <c r="S12" s="20">
        <f t="shared" si="4"/>
        <v>21920.833333333332</v>
      </c>
      <c r="T12" s="34">
        <f>S12/R12-1</f>
        <v>-8.8056855607557716E-2</v>
      </c>
      <c r="U12" s="20">
        <f>U11/12</f>
        <v>21504.166666666668</v>
      </c>
      <c r="V12" s="34">
        <f>U12/S12-1</f>
        <v>-1.9007793195209954E-2</v>
      </c>
      <c r="W12" s="20">
        <f>W11/12</f>
        <v>22193.75</v>
      </c>
      <c r="X12" s="34">
        <f>W12/U12-1</f>
        <v>3.2067428792869501E-2</v>
      </c>
      <c r="Y12" s="20">
        <f>Y11/12</f>
        <v>22645.833333333332</v>
      </c>
      <c r="Z12" s="34">
        <f>Y12/W12-1</f>
        <v>2.0369848868863283E-2</v>
      </c>
      <c r="AA12" s="20">
        <f>AA11/12</f>
        <v>23008.333333333332</v>
      </c>
      <c r="AB12" s="34">
        <f>AA12/Y12-1</f>
        <v>1.6007359705611846E-2</v>
      </c>
      <c r="AC12" s="20">
        <f>AC11/12</f>
        <v>11258.333333333334</v>
      </c>
      <c r="AD12" s="20"/>
      <c r="AE12" s="20"/>
      <c r="AF12" s="20"/>
      <c r="AG12" s="20"/>
      <c r="AH12" s="20"/>
    </row>
    <row r="13" spans="1:38" ht="15.75" x14ac:dyDescent="0.25">
      <c r="A13" s="2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34"/>
      <c r="U13" s="20"/>
      <c r="V13" s="34"/>
      <c r="W13" s="20"/>
      <c r="X13" s="26"/>
      <c r="Y13" s="20"/>
      <c r="Z13" s="34"/>
      <c r="AA13" s="20"/>
      <c r="AB13" s="34"/>
      <c r="AC13" s="20"/>
      <c r="AD13" s="20"/>
      <c r="AE13" s="20"/>
      <c r="AF13" s="20"/>
      <c r="AG13" s="20"/>
      <c r="AH13" s="20"/>
    </row>
    <row r="14" spans="1:38" ht="15.75" x14ac:dyDescent="0.25">
      <c r="A14" s="21" t="s">
        <v>164</v>
      </c>
      <c r="B14" s="20"/>
      <c r="C14" s="20"/>
      <c r="D14" s="20"/>
      <c r="E14" s="20"/>
      <c r="F14" s="20"/>
      <c r="G14" s="20"/>
      <c r="H14" s="20">
        <v>6000</v>
      </c>
      <c r="I14" s="20">
        <v>31232</v>
      </c>
      <c r="J14" s="20">
        <v>5900</v>
      </c>
      <c r="K14" s="20">
        <v>2000</v>
      </c>
      <c r="L14" s="20">
        <v>0</v>
      </c>
      <c r="M14" s="20">
        <v>37213</v>
      </c>
      <c r="N14" s="20">
        <v>26229</v>
      </c>
      <c r="O14" s="20">
        <v>14650</v>
      </c>
      <c r="P14" s="20">
        <v>34715</v>
      </c>
      <c r="Q14" s="20">
        <v>9760</v>
      </c>
      <c r="R14" s="20">
        <v>0</v>
      </c>
      <c r="S14" s="20">
        <v>0</v>
      </c>
      <c r="T14" s="20">
        <v>0</v>
      </c>
      <c r="U14" s="20">
        <v>0</v>
      </c>
      <c r="V14" s="34"/>
      <c r="W14" s="20">
        <v>0</v>
      </c>
      <c r="X14" s="20"/>
      <c r="Y14" s="20">
        <v>0</v>
      </c>
      <c r="Z14" s="34"/>
      <c r="AA14" s="20"/>
      <c r="AB14" s="34"/>
      <c r="AC14" s="20"/>
      <c r="AD14" s="20"/>
      <c r="AE14" s="26"/>
      <c r="AF14" s="20"/>
      <c r="AG14" s="20"/>
      <c r="AH14" s="20"/>
    </row>
    <row r="15" spans="1:38" ht="15.75" x14ac:dyDescent="0.25">
      <c r="A15" s="21" t="s">
        <v>163</v>
      </c>
      <c r="B15" s="20"/>
      <c r="C15" s="20"/>
      <c r="D15" s="20"/>
      <c r="E15" s="20"/>
      <c r="F15" s="20"/>
      <c r="G15" s="20"/>
      <c r="H15" s="20">
        <f t="shared" ref="H15:S15" si="5">+H14+H11</f>
        <v>214600</v>
      </c>
      <c r="I15" s="20">
        <f t="shared" si="5"/>
        <v>250632</v>
      </c>
      <c r="J15" s="20">
        <f t="shared" si="5"/>
        <v>234900</v>
      </c>
      <c r="K15" s="20">
        <f t="shared" si="5"/>
        <v>233500</v>
      </c>
      <c r="L15" s="20">
        <f t="shared" si="5"/>
        <v>197000</v>
      </c>
      <c r="M15" s="20">
        <f t="shared" si="5"/>
        <v>242671</v>
      </c>
      <c r="N15" s="20">
        <f t="shared" si="5"/>
        <v>279229</v>
      </c>
      <c r="O15" s="20">
        <f t="shared" si="5"/>
        <v>279650</v>
      </c>
      <c r="P15" s="20">
        <f t="shared" si="5"/>
        <v>309215</v>
      </c>
      <c r="Q15" s="20">
        <f t="shared" si="5"/>
        <v>292460</v>
      </c>
      <c r="R15" s="20">
        <f t="shared" si="5"/>
        <v>288450</v>
      </c>
      <c r="S15" s="20">
        <f t="shared" si="5"/>
        <v>263050</v>
      </c>
      <c r="T15" s="34">
        <f>S15/R15-1</f>
        <v>-8.8056855607557605E-2</v>
      </c>
      <c r="U15" s="20">
        <f>+U14+U11</f>
        <v>258050</v>
      </c>
      <c r="V15" s="34">
        <f>U15/S15-1</f>
        <v>-1.9007793195210065E-2</v>
      </c>
      <c r="W15" s="20">
        <f>+W14+W11</f>
        <v>266325</v>
      </c>
      <c r="X15" s="34">
        <f>W15/U15-1</f>
        <v>3.2067428792869501E-2</v>
      </c>
      <c r="Y15" s="20">
        <f>+Y14+Y11</f>
        <v>271750</v>
      </c>
      <c r="Z15" s="34">
        <f>Y15/W15-1</f>
        <v>2.0369848868863283E-2</v>
      </c>
      <c r="AA15" s="20">
        <f>+AA14+AA11</f>
        <v>276100</v>
      </c>
      <c r="AB15" s="34">
        <f>AA15/Y15-1</f>
        <v>1.6007359705611846E-2</v>
      </c>
      <c r="AC15" s="20">
        <f>+AC14+AC11</f>
        <v>135100</v>
      </c>
      <c r="AD15" s="20"/>
      <c r="AE15" s="20"/>
      <c r="AF15" s="20"/>
      <c r="AG15" s="20"/>
      <c r="AH15" s="20"/>
    </row>
    <row r="16" spans="1:38" ht="15.75" x14ac:dyDescent="0.25">
      <c r="A16" s="21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34"/>
      <c r="AA16" s="20"/>
      <c r="AB16" s="34"/>
      <c r="AC16" s="20"/>
      <c r="AD16" s="20"/>
      <c r="AE16" s="20"/>
      <c r="AF16" s="20"/>
      <c r="AG16" s="20"/>
      <c r="AH16" s="20"/>
    </row>
    <row r="17" spans="1:38" ht="15.75" x14ac:dyDescent="0.25">
      <c r="A17" s="21" t="s">
        <v>162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</row>
    <row r="18" spans="1:38" ht="15.75" x14ac:dyDescent="0.25">
      <c r="A18" s="25">
        <v>0.03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>
        <f>S11*0.03</f>
        <v>7891.5</v>
      </c>
      <c r="T18" s="20"/>
      <c r="U18" s="20">
        <f>U15*0.03</f>
        <v>7741.5</v>
      </c>
      <c r="V18" s="20"/>
      <c r="W18" s="20">
        <f>W11*0.03</f>
        <v>7989.75</v>
      </c>
      <c r="X18" s="20"/>
      <c r="Y18" s="20">
        <f>Y11*0.03</f>
        <v>8152.5</v>
      </c>
      <c r="Z18" s="20"/>
      <c r="AA18" s="20">
        <f>AA11*0.03</f>
        <v>8283</v>
      </c>
      <c r="AB18" s="20"/>
      <c r="AC18" s="20"/>
      <c r="AD18" s="20"/>
      <c r="AE18" s="20"/>
      <c r="AF18" s="20"/>
      <c r="AG18" s="20"/>
      <c r="AH18" s="20"/>
    </row>
    <row r="19" spans="1:38" ht="15.75" x14ac:dyDescent="0.25">
      <c r="A19" s="25">
        <v>0.05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4">
        <f>S11*0.05</f>
        <v>13152.5</v>
      </c>
      <c r="T19" s="24"/>
      <c r="U19" s="33">
        <f>U15*0.05</f>
        <v>12902.5</v>
      </c>
      <c r="V19" s="33"/>
      <c r="W19" s="24">
        <f>W11*0.05</f>
        <v>13316.25</v>
      </c>
      <c r="X19" s="24"/>
      <c r="Y19" s="24">
        <f>Y11*0.05</f>
        <v>13587.5</v>
      </c>
      <c r="Z19" s="24"/>
      <c r="AA19" s="24">
        <f>AA11*0.05</f>
        <v>13805</v>
      </c>
      <c r="AB19" s="24"/>
      <c r="AC19" s="20"/>
      <c r="AD19" s="20"/>
      <c r="AE19" s="20"/>
      <c r="AF19" s="20"/>
      <c r="AG19" s="20"/>
      <c r="AH19" s="20"/>
    </row>
    <row r="20" spans="1:38" ht="15.75" x14ac:dyDescent="0.25">
      <c r="A20" s="22" t="s">
        <v>161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>
        <f>SUM(S18:S19)</f>
        <v>21044</v>
      </c>
      <c r="T20" s="20"/>
      <c r="U20" s="20">
        <f>SUM(U18:U19)</f>
        <v>20644</v>
      </c>
      <c r="V20" s="20"/>
      <c r="W20" s="20">
        <f>SUM(W18:W19)</f>
        <v>21306</v>
      </c>
      <c r="X20" s="20"/>
      <c r="Y20" s="20">
        <f>SUM(Y18:Y19)</f>
        <v>21740</v>
      </c>
      <c r="Z20" s="20"/>
      <c r="AA20" s="20">
        <f>SUM(AA18:AA19)</f>
        <v>22088</v>
      </c>
      <c r="AB20" s="20"/>
      <c r="AC20" s="20"/>
      <c r="AD20" s="20"/>
      <c r="AE20" s="20"/>
      <c r="AF20" s="20"/>
      <c r="AG20" s="20"/>
      <c r="AH20" s="20"/>
    </row>
    <row r="21" spans="1:38" ht="15.75" x14ac:dyDescent="0.25">
      <c r="A21" s="2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8" ht="15.75" x14ac:dyDescent="0.25">
      <c r="A22" s="21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7" spans="1:38" ht="15.75" x14ac:dyDescent="0.25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32"/>
      <c r="AJ27" s="32"/>
      <c r="AK27" s="32"/>
      <c r="AL27" s="32"/>
    </row>
    <row r="28" spans="1:38" ht="15.75" x14ac:dyDescent="0.25">
      <c r="A28" s="21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6"/>
      <c r="AG28" s="20"/>
      <c r="AH28" s="20"/>
      <c r="AI28" s="32"/>
      <c r="AJ28" s="32"/>
    </row>
    <row r="29" spans="1:38" ht="15.75" x14ac:dyDescent="0.2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8" ht="15.75" x14ac:dyDescent="0.25">
      <c r="A30" s="21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31"/>
      <c r="AG30" s="31"/>
      <c r="AH30" s="30"/>
    </row>
    <row r="31" spans="1:38" ht="15.75" x14ac:dyDescent="0.25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31"/>
      <c r="AG31" s="31"/>
      <c r="AH31" s="30"/>
    </row>
    <row r="32" spans="1:38" ht="15.75" x14ac:dyDescent="0.25">
      <c r="A32" s="2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6"/>
      <c r="AF32" s="27"/>
      <c r="AG32" s="31"/>
      <c r="AH32" s="30"/>
      <c r="AI32" s="30"/>
      <c r="AJ32" s="30"/>
      <c r="AK32" s="30"/>
      <c r="AL32" s="30"/>
    </row>
    <row r="33" spans="1:34" ht="15.75" x14ac:dyDescent="0.25">
      <c r="A33" s="21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30"/>
    </row>
    <row r="34" spans="1:34" ht="16.5" thickBot="1" x14ac:dyDescent="0.3">
      <c r="A34" s="21"/>
      <c r="B34" s="29"/>
      <c r="C34" s="29"/>
      <c r="D34" s="29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3"/>
      <c r="AE34" s="20"/>
      <c r="AF34" s="20"/>
      <c r="AG34" s="20"/>
      <c r="AH34" s="20"/>
    </row>
    <row r="35" spans="1:34" ht="16.5" thickTop="1" x14ac:dyDescent="0.25">
      <c r="A35" s="21"/>
      <c r="B35" s="20"/>
      <c r="C35" s="20"/>
      <c r="D35" s="20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0"/>
      <c r="AF35" s="20"/>
      <c r="AG35" s="20"/>
      <c r="AH35" s="20"/>
    </row>
    <row r="36" spans="1:34" ht="16.5" thickBot="1" x14ac:dyDescent="0.3">
      <c r="A36" s="21"/>
      <c r="B36" s="29"/>
      <c r="C36" s="29"/>
      <c r="D36" s="29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3"/>
      <c r="AE36" s="26"/>
      <c r="AF36" s="27"/>
      <c r="AG36" s="20"/>
      <c r="AH36" s="20"/>
    </row>
    <row r="37" spans="1:34" ht="16.5" thickTop="1" x14ac:dyDescent="0.25">
      <c r="A37" s="21"/>
      <c r="B37" s="20"/>
      <c r="C37" s="20"/>
      <c r="D37" s="20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0"/>
      <c r="AD37" s="20"/>
      <c r="AE37" s="20"/>
      <c r="AF37" s="20"/>
      <c r="AG37" s="20"/>
      <c r="AH37" s="20"/>
    </row>
    <row r="38" spans="1:34" ht="15.75" x14ac:dyDescent="0.25">
      <c r="A38" s="21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</row>
    <row r="39" spans="1:34" ht="15.75" x14ac:dyDescent="0.25">
      <c r="A39" s="21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6"/>
      <c r="AF39" s="20"/>
      <c r="AG39" s="20"/>
      <c r="AH39" s="20"/>
    </row>
    <row r="40" spans="1:34" ht="15.75" x14ac:dyDescent="0.25">
      <c r="A40" s="21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</row>
    <row r="41" spans="1:34" ht="15.75" x14ac:dyDescent="0.25">
      <c r="A41" s="21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</row>
    <row r="42" spans="1:34" ht="15.75" x14ac:dyDescent="0.25">
      <c r="A42" s="21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</row>
    <row r="43" spans="1:34" ht="15.75" x14ac:dyDescent="0.25">
      <c r="A43" s="25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</row>
    <row r="44" spans="1:34" ht="15.75" x14ac:dyDescent="0.25">
      <c r="A44" s="25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4"/>
      <c r="T44" s="24"/>
      <c r="U44" s="24"/>
      <c r="V44" s="24"/>
      <c r="W44" s="24"/>
      <c r="X44" s="23"/>
      <c r="Y44" s="23"/>
      <c r="Z44" s="23"/>
      <c r="AA44" s="23"/>
      <c r="AB44" s="20"/>
      <c r="AC44" s="20"/>
      <c r="AD44" s="20"/>
      <c r="AE44" s="20"/>
      <c r="AF44" s="20"/>
      <c r="AG44" s="20"/>
      <c r="AH44" s="20"/>
    </row>
    <row r="45" spans="1:34" ht="15.75" x14ac:dyDescent="0.25">
      <c r="A45" s="22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</row>
    <row r="46" spans="1:34" ht="15.75" x14ac:dyDescent="0.25">
      <c r="A46" s="21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</row>
    <row r="47" spans="1:34" ht="15.75" x14ac:dyDescent="0.2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</row>
    <row r="52" spans="1:38" ht="15.75" x14ac:dyDescent="0.25">
      <c r="A52" s="21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32"/>
      <c r="AJ52" s="32"/>
      <c r="AK52" s="32"/>
      <c r="AL52" s="32"/>
    </row>
    <row r="53" spans="1:38" ht="15.75" x14ac:dyDescent="0.25">
      <c r="A53" s="21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6"/>
      <c r="AG53" s="20"/>
      <c r="AH53" s="20"/>
      <c r="AI53" s="32"/>
      <c r="AJ53" s="32"/>
    </row>
    <row r="54" spans="1:38" ht="15.75" x14ac:dyDescent="0.25">
      <c r="A54" s="21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38" ht="15.75" x14ac:dyDescent="0.25">
      <c r="A55" s="21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31"/>
      <c r="AG55" s="31"/>
      <c r="AH55" s="30"/>
    </row>
    <row r="56" spans="1:38" ht="15.75" x14ac:dyDescent="0.25">
      <c r="A56" s="21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31"/>
      <c r="AG56" s="31"/>
      <c r="AH56" s="30"/>
    </row>
    <row r="57" spans="1:38" ht="15.75" x14ac:dyDescent="0.25">
      <c r="A57" s="21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6"/>
      <c r="AF57" s="27"/>
      <c r="AG57" s="31"/>
      <c r="AH57" s="30"/>
      <c r="AI57" s="30"/>
      <c r="AJ57" s="30"/>
      <c r="AK57" s="30"/>
      <c r="AL57" s="30"/>
    </row>
    <row r="58" spans="1:38" ht="15.75" x14ac:dyDescent="0.25">
      <c r="A58" s="21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30"/>
    </row>
    <row r="59" spans="1:38" ht="16.5" thickBot="1" x14ac:dyDescent="0.3">
      <c r="A59" s="21"/>
      <c r="B59" s="29"/>
      <c r="C59" s="29"/>
      <c r="D59" s="29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3"/>
      <c r="AE59" s="20"/>
      <c r="AF59" s="20"/>
      <c r="AG59" s="20"/>
      <c r="AH59" s="20"/>
    </row>
    <row r="60" spans="1:38" ht="16.5" thickTop="1" x14ac:dyDescent="0.25">
      <c r="A60" s="21"/>
      <c r="B60" s="20"/>
      <c r="C60" s="20"/>
      <c r="D60" s="20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0"/>
      <c r="AF60" s="20"/>
      <c r="AG60" s="20"/>
      <c r="AH60" s="20"/>
    </row>
    <row r="61" spans="1:38" ht="16.5" thickBot="1" x14ac:dyDescent="0.3">
      <c r="A61" s="21"/>
      <c r="B61" s="29"/>
      <c r="C61" s="29"/>
      <c r="D61" s="29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3"/>
      <c r="AE61" s="26"/>
      <c r="AF61" s="27"/>
      <c r="AG61" s="20"/>
      <c r="AH61" s="20"/>
    </row>
    <row r="62" spans="1:38" ht="16.5" thickTop="1" x14ac:dyDescent="0.25">
      <c r="A62" s="21"/>
      <c r="B62" s="20"/>
      <c r="C62" s="20"/>
      <c r="D62" s="20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0"/>
      <c r="AD62" s="20"/>
      <c r="AE62" s="20"/>
      <c r="AF62" s="20"/>
      <c r="AG62" s="20"/>
      <c r="AH62" s="20"/>
    </row>
    <row r="63" spans="1:38" ht="15.75" x14ac:dyDescent="0.25">
      <c r="A63" s="21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</row>
    <row r="64" spans="1:38" ht="15.75" x14ac:dyDescent="0.25">
      <c r="A64" s="21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</row>
    <row r="65" spans="1:34" ht="15.75" x14ac:dyDescent="0.25">
      <c r="A65" s="21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6"/>
      <c r="AF65" s="20"/>
      <c r="AG65" s="20"/>
      <c r="AH65" s="20"/>
    </row>
    <row r="66" spans="1:34" ht="15.75" x14ac:dyDescent="0.25">
      <c r="A66" s="21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</row>
    <row r="67" spans="1:34" ht="15.75" x14ac:dyDescent="0.25">
      <c r="A67" s="21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</row>
    <row r="68" spans="1:34" ht="15.75" x14ac:dyDescent="0.25">
      <c r="A68" s="21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</row>
    <row r="69" spans="1:34" ht="15.75" x14ac:dyDescent="0.2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</row>
    <row r="70" spans="1:34" ht="15.75" x14ac:dyDescent="0.2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4"/>
      <c r="T70" s="24"/>
      <c r="U70" s="24"/>
      <c r="V70" s="24"/>
      <c r="W70" s="24"/>
      <c r="X70" s="23"/>
      <c r="Y70" s="23"/>
      <c r="Z70" s="23"/>
      <c r="AA70" s="23"/>
      <c r="AB70" s="20"/>
      <c r="AC70" s="20"/>
      <c r="AD70" s="20"/>
      <c r="AE70" s="20"/>
      <c r="AF70" s="20"/>
      <c r="AG70" s="20"/>
      <c r="AH70" s="20"/>
    </row>
    <row r="71" spans="1:34" ht="15.75" x14ac:dyDescent="0.25">
      <c r="A71" s="22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</row>
    <row r="72" spans="1:34" ht="15.75" x14ac:dyDescent="0.25">
      <c r="A72" s="21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</row>
    <row r="73" spans="1:34" ht="15.75" x14ac:dyDescent="0.25">
      <c r="A73" s="21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2019-20-21 w 2018 actuals</vt:lpstr>
      <vt:lpstr>Salary calc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Connie Sweeney</dc:creator>
  <cp:lastModifiedBy>Bessette</cp:lastModifiedBy>
  <dcterms:created xsi:type="dcterms:W3CDTF">2019-01-03T14:47:15Z</dcterms:created>
  <dcterms:modified xsi:type="dcterms:W3CDTF">2019-11-07T19:47:48Z</dcterms:modified>
</cp:coreProperties>
</file>