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ard of Directors\financials\2017\"/>
    </mc:Choice>
  </mc:AlternateContent>
  <bookViews>
    <workbookView xWindow="0" yWindow="0" windowWidth="13395" windowHeight="7050" activeTab="1"/>
  </bookViews>
  <sheets>
    <sheet name="QuickBooks Export Tips" sheetId="2" r:id="rId1"/>
    <sheet name="Act vs Bug 2016" sheetId="1" r:id="rId2"/>
    <sheet name=" ACTUAL 2016" sheetId="3" r:id="rId3"/>
    <sheet name="Budget 2016" sheetId="4" r:id="rId4"/>
    <sheet name="2017 Budget" sheetId="5" r:id="rId5"/>
    <sheet name="Salary calc" sheetId="6" r:id="rId6"/>
  </sheets>
  <definedNames>
    <definedName name="_xlnm.Print_Area" localSheetId="4">'2017 Budget'!$A$2:$AK$147</definedName>
    <definedName name="_xlnm.Print_Titles" localSheetId="4">'2017 Budget'!$1:$1</definedName>
    <definedName name="_xlnm.Print_Titles" localSheetId="1">'Act vs Bug 2016'!$A:$H,'Act vs Bug 2016'!$1:$2</definedName>
    <definedName name="QB_COLUMN_290" localSheetId="1" hidden="1">'Act vs Bug 2016'!$BE$1</definedName>
    <definedName name="QB_COLUMN_59201" localSheetId="1" hidden="1">'Act vs Bug 2016'!$I$2</definedName>
    <definedName name="QB_COLUMN_592010" localSheetId="1" hidden="1">'Act vs Bug 2016'!$CC$2</definedName>
    <definedName name="QB_COLUMN_592011" localSheetId="1" hidden="1">'Act vs Bug 2016'!$CK$2</definedName>
    <definedName name="QB_COLUMN_592012" localSheetId="1" hidden="1">'Act vs Bug 2016'!$CS$2</definedName>
    <definedName name="QB_COLUMN_59202" localSheetId="1" hidden="1">'Act vs Bug 2016'!$Q$2</definedName>
    <definedName name="QB_COLUMN_59203" localSheetId="1" hidden="1">'Act vs Bug 2016'!$Y$2</definedName>
    <definedName name="QB_COLUMN_59204" localSheetId="1" hidden="1">'Act vs Bug 2016'!$AG$2</definedName>
    <definedName name="QB_COLUMN_59205" localSheetId="1" hidden="1">'Act vs Bug 2016'!$AO$2</definedName>
    <definedName name="QB_COLUMN_59206" localSheetId="1" hidden="1">'Act vs Bug 2016'!$AW$2</definedName>
    <definedName name="QB_COLUMN_59207" localSheetId="1" hidden="1">'Act vs Bug 2016'!$BE$2</definedName>
    <definedName name="QB_COLUMN_59208" localSheetId="1" hidden="1">'Act vs Bug 2016'!$BM$2</definedName>
    <definedName name="QB_COLUMN_59209" localSheetId="1" hidden="1">'Act vs Bug 2016'!$BU$2</definedName>
    <definedName name="QB_COLUMN_59300" localSheetId="1" hidden="1">'Act vs Bug 2016'!$DA$2</definedName>
    <definedName name="QB_COLUMN_63620" localSheetId="1" hidden="1">'Act vs Bug 2016'!$DE$2</definedName>
    <definedName name="QB_COLUMN_63621" localSheetId="1" hidden="1">'Act vs Bug 2016'!$M$2</definedName>
    <definedName name="QB_COLUMN_636210" localSheetId="1" hidden="1">'Act vs Bug 2016'!$CG$2</definedName>
    <definedName name="QB_COLUMN_636211" localSheetId="1" hidden="1">'Act vs Bug 2016'!$CO$2</definedName>
    <definedName name="QB_COLUMN_636212" localSheetId="1" hidden="1">'Act vs Bug 2016'!$CW$2</definedName>
    <definedName name="QB_COLUMN_63622" localSheetId="1" hidden="1">'Act vs Bug 2016'!$U$2</definedName>
    <definedName name="QB_COLUMN_63623" localSheetId="1" hidden="1">'Act vs Bug 2016'!$AC$2</definedName>
    <definedName name="QB_COLUMN_63624" localSheetId="1" hidden="1">'Act vs Bug 2016'!$AK$2</definedName>
    <definedName name="QB_COLUMN_63625" localSheetId="1" hidden="1">'Act vs Bug 2016'!$AS$2</definedName>
    <definedName name="QB_COLUMN_63626" localSheetId="1" hidden="1">'Act vs Bug 2016'!$BA$2</definedName>
    <definedName name="QB_COLUMN_63627" localSheetId="1" hidden="1">'Act vs Bug 2016'!$BI$2</definedName>
    <definedName name="QB_COLUMN_63628" localSheetId="1" hidden="1">'Act vs Bug 2016'!$BQ$2</definedName>
    <definedName name="QB_COLUMN_63629" localSheetId="1" hidden="1">'Act vs Bug 2016'!$BY$2</definedName>
    <definedName name="QB_COLUMN_64430" localSheetId="1" hidden="1">'Act vs Bug 2016'!$DG$2</definedName>
    <definedName name="QB_COLUMN_64431" localSheetId="1" hidden="1">'Act vs Bug 2016'!$O$2</definedName>
    <definedName name="QB_COLUMN_644310" localSheetId="1" hidden="1">'Act vs Bug 2016'!$CI$2</definedName>
    <definedName name="QB_COLUMN_644311" localSheetId="1" hidden="1">'Act vs Bug 2016'!$CQ$2</definedName>
    <definedName name="QB_COLUMN_644312" localSheetId="1" hidden="1">'Act vs Bug 2016'!$CY$2</definedName>
    <definedName name="QB_COLUMN_64432" localSheetId="1" hidden="1">'Act vs Bug 2016'!$W$2</definedName>
    <definedName name="QB_COLUMN_64433" localSheetId="1" hidden="1">'Act vs Bug 2016'!$AE$2</definedName>
    <definedName name="QB_COLUMN_64434" localSheetId="1" hidden="1">'Act vs Bug 2016'!$AM$2</definedName>
    <definedName name="QB_COLUMN_64435" localSheetId="1" hidden="1">'Act vs Bug 2016'!$AU$2</definedName>
    <definedName name="QB_COLUMN_64436" localSheetId="1" hidden="1">'Act vs Bug 2016'!$BC$2</definedName>
    <definedName name="QB_COLUMN_64437" localSheetId="1" hidden="1">'Act vs Bug 2016'!$BK$2</definedName>
    <definedName name="QB_COLUMN_64438" localSheetId="1" hidden="1">'Act vs Bug 2016'!$BS$2</definedName>
    <definedName name="QB_COLUMN_64439" localSheetId="1" hidden="1">'Act vs Bug 2016'!$CA$2</definedName>
    <definedName name="QB_COLUMN_76211" localSheetId="1" hidden="1">'Act vs Bug 2016'!$K$2</definedName>
    <definedName name="QB_COLUMN_762110" localSheetId="1" hidden="1">'Act vs Bug 2016'!$CE$2</definedName>
    <definedName name="QB_COLUMN_762111" localSheetId="1" hidden="1">'Act vs Bug 2016'!$CM$2</definedName>
    <definedName name="QB_COLUMN_762112" localSheetId="1" hidden="1">'Act vs Bug 2016'!$CU$2</definedName>
    <definedName name="QB_COLUMN_76212" localSheetId="1" hidden="1">'Act vs Bug 2016'!$S$2</definedName>
    <definedName name="QB_COLUMN_76213" localSheetId="1" hidden="1">'Act vs Bug 2016'!$AA$2</definedName>
    <definedName name="QB_COLUMN_76214" localSheetId="1" hidden="1">'Act vs Bug 2016'!$AI$2</definedName>
    <definedName name="QB_COLUMN_76215" localSheetId="1" hidden="1">'Act vs Bug 2016'!$AQ$2</definedName>
    <definedName name="QB_COLUMN_76216" localSheetId="1" hidden="1">'Act vs Bug 2016'!$AY$2</definedName>
    <definedName name="QB_COLUMN_76217" localSheetId="1" hidden="1">'Act vs Bug 2016'!$BG$2</definedName>
    <definedName name="QB_COLUMN_76218" localSheetId="1" hidden="1">'Act vs Bug 2016'!$BO$2</definedName>
    <definedName name="QB_COLUMN_76219" localSheetId="1" hidden="1">'Act vs Bug 2016'!$BW$2</definedName>
    <definedName name="QB_COLUMN_76310" localSheetId="1" hidden="1">'Act vs Bug 2016'!$DC$2</definedName>
    <definedName name="QB_DATA_0" localSheetId="1" hidden="1">'Act vs Bug 2016'!$5:$5,'Act vs Bug 2016'!$7:$7,'Act vs Bug 2016'!$8:$8,'Act vs Bug 2016'!$9:$9,'Act vs Bug 2016'!$12:$12,'Act vs Bug 2016'!$13:$13,'Act vs Bug 2016'!$14:$14,'Act vs Bug 2016'!$16:$16,'Act vs Bug 2016'!$18:$18,'Act vs Bug 2016'!$20:$20,'Act vs Bug 2016'!$21:$21,'Act vs Bug 2016'!$22:$22,'Act vs Bug 2016'!$23:$23,'Act vs Bug 2016'!$24:$24,'Act vs Bug 2016'!$25:$25,'Act vs Bug 2016'!$27:$27</definedName>
    <definedName name="QB_DATA_1" localSheetId="1" hidden="1">'Act vs Bug 2016'!$30:$30,'Act vs Bug 2016'!$31:$31,'Act vs Bug 2016'!$32:$32,'Act vs Bug 2016'!$33:$33,'Act vs Bug 2016'!$34:$34,'Act vs Bug 2016'!$36:$36,'Act vs Bug 2016'!$39:$39,'Act vs Bug 2016'!$43:$43,'Act vs Bug 2016'!$44:$44,'Act vs Bug 2016'!$45:$45,'Act vs Bug 2016'!$46:$46,'Act vs Bug 2016'!$49:$49,'Act vs Bug 2016'!$50:$50,'Act vs Bug 2016'!$51:$51,'Act vs Bug 2016'!$52:$52,'Act vs Bug 2016'!$55:$55</definedName>
    <definedName name="QB_DATA_2" localSheetId="1" hidden="1">'Act vs Bug 2016'!$56:$56,'Act vs Bug 2016'!$59:$59,'Act vs Bug 2016'!$60:$60,'Act vs Bug 2016'!$62:$62,'Act vs Bug 2016'!$63:$63,'Act vs Bug 2016'!$64:$64,'Act vs Bug 2016'!$67:$67,'Act vs Bug 2016'!$68:$68,'Act vs Bug 2016'!$69:$69,'Act vs Bug 2016'!$72:$72,'Act vs Bug 2016'!$73:$73,'Act vs Bug 2016'!$74:$74,'Act vs Bug 2016'!$77:$77,'Act vs Bug 2016'!$78:$78,'Act vs Bug 2016'!$79:$79,'Act vs Bug 2016'!$80:$80</definedName>
    <definedName name="QB_DATA_3" localSheetId="1" hidden="1">'Act vs Bug 2016'!$81:$81,'Act vs Bug 2016'!$82:$82,'Act vs Bug 2016'!$83:$83,'Act vs Bug 2016'!$84:$84,'Act vs Bug 2016'!$87:$87,'Act vs Bug 2016'!$89:$89,'Act vs Bug 2016'!$90:$90,'Act vs Bug 2016'!$91:$91,'Act vs Bug 2016'!$92:$92,'Act vs Bug 2016'!$93:$93,'Act vs Bug 2016'!$94:$94,'Act vs Bug 2016'!$96:$96,'Act vs Bug 2016'!$100:$100,'Act vs Bug 2016'!$101:$101,'Act vs Bug 2016'!$104:$104,'Act vs Bug 2016'!$105:$105</definedName>
    <definedName name="QB_DATA_4" localSheetId="1" hidden="1">'Act vs Bug 2016'!$106:$106,'Act vs Bug 2016'!$107:$107,'Act vs Bug 2016'!$111:$111,'Act vs Bug 2016'!$112:$112,'Act vs Bug 2016'!$114:$114,'Act vs Bug 2016'!$115:$115,'Act vs Bug 2016'!$116:$116,'Act vs Bug 2016'!$117:$117,'Act vs Bug 2016'!$118:$118,'Act vs Bug 2016'!$120:$120,'Act vs Bug 2016'!$121:$121,'Act vs Bug 2016'!$122:$122,'Act vs Bug 2016'!$123:$123,'Act vs Bug 2016'!$124:$124,'Act vs Bug 2016'!$125:$125,'Act vs Bug 2016'!$126:$126</definedName>
    <definedName name="QB_DATA_5" localSheetId="1" hidden="1">'Act vs Bug 2016'!$127:$127,'Act vs Bug 2016'!$128:$128,'Act vs Bug 2016'!$129:$129,'Act vs Bug 2016'!$130:$130,'Act vs Bug 2016'!$131:$131,'Act vs Bug 2016'!$132:$132,'Act vs Bug 2016'!$135:$135,'Act vs Bug 2016'!$136:$136,'Act vs Bug 2016'!$137:$137,'Act vs Bug 2016'!$143:$143,'Act vs Bug 2016'!$144:$144</definedName>
    <definedName name="QB_FORMULA_0" localSheetId="1" hidden="1">'Act vs Bug 2016'!$M$5,'Act vs Bug 2016'!$O$5,'Act vs Bug 2016'!$U$5,'Act vs Bug 2016'!$W$5,'Act vs Bug 2016'!$AC$5,'Act vs Bug 2016'!$AE$5,'Act vs Bug 2016'!$AK$5,'Act vs Bug 2016'!$AM$5,'Act vs Bug 2016'!$AS$5,'Act vs Bug 2016'!$AU$5,'Act vs Bug 2016'!$BA$5,'Act vs Bug 2016'!$BC$5,'Act vs Bug 2016'!$BI$5,'Act vs Bug 2016'!$BK$5,'Act vs Bug 2016'!$BQ$5,'Act vs Bug 2016'!$BS$5</definedName>
    <definedName name="QB_FORMULA_1" localSheetId="1" hidden="1">'Act vs Bug 2016'!$BY$5,'Act vs Bug 2016'!$CA$5,'Act vs Bug 2016'!$CG$5,'Act vs Bug 2016'!$CI$5,'Act vs Bug 2016'!$CO$5,'Act vs Bug 2016'!$CQ$5,'Act vs Bug 2016'!$CW$5,'Act vs Bug 2016'!$CY$5,'Act vs Bug 2016'!$DA$5,'Act vs Bug 2016'!$DC$5,'Act vs Bug 2016'!$DE$5,'Act vs Bug 2016'!$DG$5,'Act vs Bug 2016'!$M$7,'Act vs Bug 2016'!$O$7,'Act vs Bug 2016'!$U$7,'Act vs Bug 2016'!$W$7</definedName>
    <definedName name="QB_FORMULA_10" localSheetId="1" hidden="1">'Act vs Bug 2016'!$DA$10,'Act vs Bug 2016'!$DC$10,'Act vs Bug 2016'!$DE$10,'Act vs Bug 2016'!$DG$10,'Act vs Bug 2016'!$M$12,'Act vs Bug 2016'!$O$12,'Act vs Bug 2016'!$U$12,'Act vs Bug 2016'!$W$12,'Act vs Bug 2016'!$AC$12,'Act vs Bug 2016'!$AE$12,'Act vs Bug 2016'!$AK$12,'Act vs Bug 2016'!$AM$12,'Act vs Bug 2016'!$AS$12,'Act vs Bug 2016'!$AU$12,'Act vs Bug 2016'!$BA$12,'Act vs Bug 2016'!$BC$12</definedName>
    <definedName name="QB_FORMULA_100" localSheetId="1" hidden="1">'Act vs Bug 2016'!$BQ$64,'Act vs Bug 2016'!$BS$64,'Act vs Bug 2016'!$BY$64,'Act vs Bug 2016'!$CA$64,'Act vs Bug 2016'!$CG$64,'Act vs Bug 2016'!$CI$64,'Act vs Bug 2016'!$CO$64,'Act vs Bug 2016'!$CQ$64,'Act vs Bug 2016'!$CW$64,'Act vs Bug 2016'!$CY$64,'Act vs Bug 2016'!$DA$64,'Act vs Bug 2016'!$DC$64,'Act vs Bug 2016'!$DE$64,'Act vs Bug 2016'!$DG$64,'Act vs Bug 2016'!$I$65,'Act vs Bug 2016'!$K$65</definedName>
    <definedName name="QB_FORMULA_101" localSheetId="1" hidden="1">'Act vs Bug 2016'!$M$65,'Act vs Bug 2016'!$O$65,'Act vs Bug 2016'!$Q$65,'Act vs Bug 2016'!$S$65,'Act vs Bug 2016'!$U$65,'Act vs Bug 2016'!$W$65,'Act vs Bug 2016'!$Y$65,'Act vs Bug 2016'!$AA$65,'Act vs Bug 2016'!$AC$65,'Act vs Bug 2016'!$AE$65,'Act vs Bug 2016'!$AG$65,'Act vs Bug 2016'!$AI$65,'Act vs Bug 2016'!$AK$65,'Act vs Bug 2016'!$AM$65,'Act vs Bug 2016'!$AO$65,'Act vs Bug 2016'!$AQ$65</definedName>
    <definedName name="QB_FORMULA_102" localSheetId="1" hidden="1">'Act vs Bug 2016'!$AS$65,'Act vs Bug 2016'!$AU$65,'Act vs Bug 2016'!$AW$65,'Act vs Bug 2016'!$AY$65,'Act vs Bug 2016'!$BA$65,'Act vs Bug 2016'!$BC$65,'Act vs Bug 2016'!$BE$65,'Act vs Bug 2016'!$BG$65,'Act vs Bug 2016'!$BI$65,'Act vs Bug 2016'!$BK$65,'Act vs Bug 2016'!$BM$65,'Act vs Bug 2016'!$BO$65,'Act vs Bug 2016'!$BQ$65,'Act vs Bug 2016'!$BS$65,'Act vs Bug 2016'!$BU$65,'Act vs Bug 2016'!$BW$65</definedName>
    <definedName name="QB_FORMULA_103" localSheetId="1" hidden="1">'Act vs Bug 2016'!$BY$65,'Act vs Bug 2016'!$CA$65,'Act vs Bug 2016'!$CC$65,'Act vs Bug 2016'!$CE$65,'Act vs Bug 2016'!$CG$65,'Act vs Bug 2016'!$CI$65,'Act vs Bug 2016'!$CK$65,'Act vs Bug 2016'!$CM$65,'Act vs Bug 2016'!$CO$65,'Act vs Bug 2016'!$CQ$65,'Act vs Bug 2016'!$CS$65,'Act vs Bug 2016'!$CU$65,'Act vs Bug 2016'!$CW$65,'Act vs Bug 2016'!$CY$65,'Act vs Bug 2016'!$DA$65,'Act vs Bug 2016'!$DC$65</definedName>
    <definedName name="QB_FORMULA_104" localSheetId="1" hidden="1">'Act vs Bug 2016'!$DE$65,'Act vs Bug 2016'!$DG$65,'Act vs Bug 2016'!$M$67,'Act vs Bug 2016'!$O$67,'Act vs Bug 2016'!$U$67,'Act vs Bug 2016'!$W$67,'Act vs Bug 2016'!$AC$67,'Act vs Bug 2016'!$AE$67,'Act vs Bug 2016'!$AK$67,'Act vs Bug 2016'!$AM$67,'Act vs Bug 2016'!$AS$67,'Act vs Bug 2016'!$AU$67,'Act vs Bug 2016'!$BA$67,'Act vs Bug 2016'!$BC$67,'Act vs Bug 2016'!$BI$67,'Act vs Bug 2016'!$BK$67</definedName>
    <definedName name="QB_FORMULA_105" localSheetId="1" hidden="1">'Act vs Bug 2016'!$BQ$67,'Act vs Bug 2016'!$BS$67,'Act vs Bug 2016'!$BY$67,'Act vs Bug 2016'!$CA$67,'Act vs Bug 2016'!$CG$67,'Act vs Bug 2016'!$CI$67,'Act vs Bug 2016'!$CO$67,'Act vs Bug 2016'!$CQ$67,'Act vs Bug 2016'!$CW$67,'Act vs Bug 2016'!$CY$67,'Act vs Bug 2016'!$DA$67,'Act vs Bug 2016'!$DC$67,'Act vs Bug 2016'!$DE$67,'Act vs Bug 2016'!$DG$67,'Act vs Bug 2016'!$M$68,'Act vs Bug 2016'!$O$68</definedName>
    <definedName name="QB_FORMULA_106" localSheetId="1" hidden="1">'Act vs Bug 2016'!$U$68,'Act vs Bug 2016'!$W$68,'Act vs Bug 2016'!$AC$68,'Act vs Bug 2016'!$AE$68,'Act vs Bug 2016'!$AK$68,'Act vs Bug 2016'!$AM$68,'Act vs Bug 2016'!$AS$68,'Act vs Bug 2016'!$AU$68,'Act vs Bug 2016'!$BA$68,'Act vs Bug 2016'!$BC$68,'Act vs Bug 2016'!$BI$68,'Act vs Bug 2016'!$BK$68,'Act vs Bug 2016'!$BQ$68,'Act vs Bug 2016'!$BS$68,'Act vs Bug 2016'!$BY$68,'Act vs Bug 2016'!$CA$68</definedName>
    <definedName name="QB_FORMULA_107" localSheetId="1" hidden="1">'Act vs Bug 2016'!$CG$68,'Act vs Bug 2016'!$CI$68,'Act vs Bug 2016'!$CO$68,'Act vs Bug 2016'!$CQ$68,'Act vs Bug 2016'!$CW$68,'Act vs Bug 2016'!$CY$68,'Act vs Bug 2016'!$DA$68,'Act vs Bug 2016'!$DC$68,'Act vs Bug 2016'!$DE$68,'Act vs Bug 2016'!$DG$68,'Act vs Bug 2016'!$M$69,'Act vs Bug 2016'!$O$69,'Act vs Bug 2016'!$U$69,'Act vs Bug 2016'!$W$69,'Act vs Bug 2016'!$AC$69,'Act vs Bug 2016'!$AE$69</definedName>
    <definedName name="QB_FORMULA_108" localSheetId="1" hidden="1">'Act vs Bug 2016'!$AK$69,'Act vs Bug 2016'!$AM$69,'Act vs Bug 2016'!$AS$69,'Act vs Bug 2016'!$AU$69,'Act vs Bug 2016'!$BA$69,'Act vs Bug 2016'!$BC$69,'Act vs Bug 2016'!$BI$69,'Act vs Bug 2016'!$BK$69,'Act vs Bug 2016'!$BQ$69,'Act vs Bug 2016'!$BS$69,'Act vs Bug 2016'!$BY$69,'Act vs Bug 2016'!$CA$69,'Act vs Bug 2016'!$CG$69,'Act vs Bug 2016'!$CI$69,'Act vs Bug 2016'!$CO$69,'Act vs Bug 2016'!$CQ$69</definedName>
    <definedName name="QB_FORMULA_109" localSheetId="1" hidden="1">'Act vs Bug 2016'!$CW$69,'Act vs Bug 2016'!$CY$69,'Act vs Bug 2016'!$DA$69,'Act vs Bug 2016'!$DC$69,'Act vs Bug 2016'!$DE$69,'Act vs Bug 2016'!$DG$69,'Act vs Bug 2016'!$I$70,'Act vs Bug 2016'!$K$70,'Act vs Bug 2016'!$M$70,'Act vs Bug 2016'!$O$70,'Act vs Bug 2016'!$Q$70,'Act vs Bug 2016'!$S$70,'Act vs Bug 2016'!$U$70,'Act vs Bug 2016'!$W$70,'Act vs Bug 2016'!$Y$70,'Act vs Bug 2016'!$AA$70</definedName>
    <definedName name="QB_FORMULA_11" localSheetId="1" hidden="1">'Act vs Bug 2016'!$BI$12,'Act vs Bug 2016'!$BK$12,'Act vs Bug 2016'!$BQ$12,'Act vs Bug 2016'!$BS$12,'Act vs Bug 2016'!$BY$12,'Act vs Bug 2016'!$CA$12,'Act vs Bug 2016'!$CG$12,'Act vs Bug 2016'!$CI$12,'Act vs Bug 2016'!$CO$12,'Act vs Bug 2016'!$CQ$12,'Act vs Bug 2016'!$CW$12,'Act vs Bug 2016'!$CY$12,'Act vs Bug 2016'!$DA$12,'Act vs Bug 2016'!$DC$12,'Act vs Bug 2016'!$DE$12,'Act vs Bug 2016'!$DG$12</definedName>
    <definedName name="QB_FORMULA_110" localSheetId="1" hidden="1">'Act vs Bug 2016'!$AC$70,'Act vs Bug 2016'!$AE$70,'Act vs Bug 2016'!$AG$70,'Act vs Bug 2016'!$AI$70,'Act vs Bug 2016'!$AK$70,'Act vs Bug 2016'!$AM$70,'Act vs Bug 2016'!$AO$70,'Act vs Bug 2016'!$AQ$70,'Act vs Bug 2016'!$AS$70,'Act vs Bug 2016'!$AU$70,'Act vs Bug 2016'!$AW$70,'Act vs Bug 2016'!$AY$70,'Act vs Bug 2016'!$BA$70,'Act vs Bug 2016'!$BC$70,'Act vs Bug 2016'!$BE$70,'Act vs Bug 2016'!$BG$70</definedName>
    <definedName name="QB_FORMULA_111" localSheetId="1" hidden="1">'Act vs Bug 2016'!$BI$70,'Act vs Bug 2016'!$BK$70,'Act vs Bug 2016'!$BM$70,'Act vs Bug 2016'!$BO$70,'Act vs Bug 2016'!$BQ$70,'Act vs Bug 2016'!$BS$70,'Act vs Bug 2016'!$BU$70,'Act vs Bug 2016'!$BW$70,'Act vs Bug 2016'!$BY$70,'Act vs Bug 2016'!$CA$70,'Act vs Bug 2016'!$CC$70,'Act vs Bug 2016'!$CE$70,'Act vs Bug 2016'!$CG$70,'Act vs Bug 2016'!$CI$70,'Act vs Bug 2016'!$CK$70,'Act vs Bug 2016'!$CM$70</definedName>
    <definedName name="QB_FORMULA_112" localSheetId="1" hidden="1">'Act vs Bug 2016'!$CO$70,'Act vs Bug 2016'!$CQ$70,'Act vs Bug 2016'!$CS$70,'Act vs Bug 2016'!$CU$70,'Act vs Bug 2016'!$CW$70,'Act vs Bug 2016'!$CY$70,'Act vs Bug 2016'!$DA$70,'Act vs Bug 2016'!$DC$70,'Act vs Bug 2016'!$DE$70,'Act vs Bug 2016'!$DG$70,'Act vs Bug 2016'!$M$72,'Act vs Bug 2016'!$O$72,'Act vs Bug 2016'!$U$72,'Act vs Bug 2016'!$W$72,'Act vs Bug 2016'!$AC$72,'Act vs Bug 2016'!$AE$72</definedName>
    <definedName name="QB_FORMULA_113" localSheetId="1" hidden="1">'Act vs Bug 2016'!$AK$72,'Act vs Bug 2016'!$AM$72,'Act vs Bug 2016'!$AS$72,'Act vs Bug 2016'!$AU$72,'Act vs Bug 2016'!$BA$72,'Act vs Bug 2016'!$BC$72,'Act vs Bug 2016'!$BI$72,'Act vs Bug 2016'!$BK$72,'Act vs Bug 2016'!$BQ$72,'Act vs Bug 2016'!$BS$72,'Act vs Bug 2016'!$BY$72,'Act vs Bug 2016'!$CA$72,'Act vs Bug 2016'!$CG$72,'Act vs Bug 2016'!$CI$72,'Act vs Bug 2016'!$CO$72,'Act vs Bug 2016'!$CQ$72</definedName>
    <definedName name="QB_FORMULA_114" localSheetId="1" hidden="1">'Act vs Bug 2016'!$CW$72,'Act vs Bug 2016'!$CY$72,'Act vs Bug 2016'!$DA$72,'Act vs Bug 2016'!$DC$72,'Act vs Bug 2016'!$DE$72,'Act vs Bug 2016'!$DG$72,'Act vs Bug 2016'!$M$73,'Act vs Bug 2016'!$O$73,'Act vs Bug 2016'!$U$73,'Act vs Bug 2016'!$W$73,'Act vs Bug 2016'!$AC$73,'Act vs Bug 2016'!$AE$73,'Act vs Bug 2016'!$AK$73,'Act vs Bug 2016'!$AM$73,'Act vs Bug 2016'!$AS$73,'Act vs Bug 2016'!$AU$73</definedName>
    <definedName name="QB_FORMULA_115" localSheetId="1" hidden="1">'Act vs Bug 2016'!$BA$73,'Act vs Bug 2016'!$BC$73,'Act vs Bug 2016'!$BI$73,'Act vs Bug 2016'!$BK$73,'Act vs Bug 2016'!$BQ$73,'Act vs Bug 2016'!$BS$73,'Act vs Bug 2016'!$BY$73,'Act vs Bug 2016'!$CA$73,'Act vs Bug 2016'!$CG$73,'Act vs Bug 2016'!$CI$73,'Act vs Bug 2016'!$CO$73,'Act vs Bug 2016'!$CQ$73,'Act vs Bug 2016'!$CW$73,'Act vs Bug 2016'!$CY$73,'Act vs Bug 2016'!$DA$73,'Act vs Bug 2016'!$DC$73</definedName>
    <definedName name="QB_FORMULA_116" localSheetId="1" hidden="1">'Act vs Bug 2016'!$DE$73,'Act vs Bug 2016'!$DG$73,'Act vs Bug 2016'!$M$74,'Act vs Bug 2016'!$O$74,'Act vs Bug 2016'!$U$74,'Act vs Bug 2016'!$W$74,'Act vs Bug 2016'!$AC$74,'Act vs Bug 2016'!$AE$74,'Act vs Bug 2016'!$AK$74,'Act vs Bug 2016'!$AM$74,'Act vs Bug 2016'!$AS$74,'Act vs Bug 2016'!$AU$74,'Act vs Bug 2016'!$BA$74,'Act vs Bug 2016'!$BC$74,'Act vs Bug 2016'!$BI$74,'Act vs Bug 2016'!$BK$74</definedName>
    <definedName name="QB_FORMULA_117" localSheetId="1" hidden="1">'Act vs Bug 2016'!$BQ$74,'Act vs Bug 2016'!$BS$74,'Act vs Bug 2016'!$BY$74,'Act vs Bug 2016'!$CA$74,'Act vs Bug 2016'!$CG$74,'Act vs Bug 2016'!$CI$74,'Act vs Bug 2016'!$CO$74,'Act vs Bug 2016'!$CQ$74,'Act vs Bug 2016'!$CW$74,'Act vs Bug 2016'!$CY$74,'Act vs Bug 2016'!$DA$74,'Act vs Bug 2016'!$DC$74,'Act vs Bug 2016'!$DE$74,'Act vs Bug 2016'!$DG$74,'Act vs Bug 2016'!$I$75,'Act vs Bug 2016'!$K$75</definedName>
    <definedName name="QB_FORMULA_118" localSheetId="1" hidden="1">'Act vs Bug 2016'!$M$75,'Act vs Bug 2016'!$O$75,'Act vs Bug 2016'!$Q$75,'Act vs Bug 2016'!$S$75,'Act vs Bug 2016'!$U$75,'Act vs Bug 2016'!$W$75,'Act vs Bug 2016'!$Y$75,'Act vs Bug 2016'!$AA$75,'Act vs Bug 2016'!$AC$75,'Act vs Bug 2016'!$AE$75,'Act vs Bug 2016'!$AG$75,'Act vs Bug 2016'!$AI$75,'Act vs Bug 2016'!$AK$75,'Act vs Bug 2016'!$AM$75,'Act vs Bug 2016'!$AO$75,'Act vs Bug 2016'!$AQ$75</definedName>
    <definedName name="QB_FORMULA_119" localSheetId="1" hidden="1">'Act vs Bug 2016'!$AS$75,'Act vs Bug 2016'!$AU$75,'Act vs Bug 2016'!$AW$75,'Act vs Bug 2016'!$AY$75,'Act vs Bug 2016'!$BA$75,'Act vs Bug 2016'!$BC$75,'Act vs Bug 2016'!$BE$75,'Act vs Bug 2016'!$BG$75,'Act vs Bug 2016'!$BI$75,'Act vs Bug 2016'!$BK$75,'Act vs Bug 2016'!$BM$75,'Act vs Bug 2016'!$BO$75,'Act vs Bug 2016'!$BQ$75,'Act vs Bug 2016'!$BS$75,'Act vs Bug 2016'!$BU$75,'Act vs Bug 2016'!$BW$75</definedName>
    <definedName name="QB_FORMULA_12" localSheetId="1" hidden="1">'Act vs Bug 2016'!$M$13,'Act vs Bug 2016'!$O$13,'Act vs Bug 2016'!$U$13,'Act vs Bug 2016'!$W$13,'Act vs Bug 2016'!$AC$13,'Act vs Bug 2016'!$AE$13,'Act vs Bug 2016'!$AK$13,'Act vs Bug 2016'!$AM$13,'Act vs Bug 2016'!$AS$13,'Act vs Bug 2016'!$AU$13,'Act vs Bug 2016'!$BA$13,'Act vs Bug 2016'!$BC$13,'Act vs Bug 2016'!$BI$13,'Act vs Bug 2016'!$BK$13,'Act vs Bug 2016'!$BQ$13,'Act vs Bug 2016'!$BS$13</definedName>
    <definedName name="QB_FORMULA_120" localSheetId="1" hidden="1">'Act vs Bug 2016'!$BY$75,'Act vs Bug 2016'!$CA$75,'Act vs Bug 2016'!$CC$75,'Act vs Bug 2016'!$CE$75,'Act vs Bug 2016'!$CG$75,'Act vs Bug 2016'!$CI$75,'Act vs Bug 2016'!$CK$75,'Act vs Bug 2016'!$CM$75,'Act vs Bug 2016'!$CO$75,'Act vs Bug 2016'!$CQ$75,'Act vs Bug 2016'!$CS$75,'Act vs Bug 2016'!$CU$75,'Act vs Bug 2016'!$CW$75,'Act vs Bug 2016'!$CY$75,'Act vs Bug 2016'!$DA$75,'Act vs Bug 2016'!$DC$75</definedName>
    <definedName name="QB_FORMULA_121" localSheetId="1" hidden="1">'Act vs Bug 2016'!$DE$75,'Act vs Bug 2016'!$DG$75,'Act vs Bug 2016'!$M$77,'Act vs Bug 2016'!$O$77,'Act vs Bug 2016'!$U$77,'Act vs Bug 2016'!$W$77,'Act vs Bug 2016'!$AC$77,'Act vs Bug 2016'!$AE$77,'Act vs Bug 2016'!$AK$77,'Act vs Bug 2016'!$AM$77,'Act vs Bug 2016'!$AS$77,'Act vs Bug 2016'!$AU$77,'Act vs Bug 2016'!$BA$77,'Act vs Bug 2016'!$BC$77,'Act vs Bug 2016'!$BI$77,'Act vs Bug 2016'!$BK$77</definedName>
    <definedName name="QB_FORMULA_122" localSheetId="1" hidden="1">'Act vs Bug 2016'!$BQ$77,'Act vs Bug 2016'!$BS$77,'Act vs Bug 2016'!$BY$77,'Act vs Bug 2016'!$CA$77,'Act vs Bug 2016'!$CG$77,'Act vs Bug 2016'!$CI$77,'Act vs Bug 2016'!$CO$77,'Act vs Bug 2016'!$CQ$77,'Act vs Bug 2016'!$CW$77,'Act vs Bug 2016'!$CY$77,'Act vs Bug 2016'!$DA$77,'Act vs Bug 2016'!$DC$77,'Act vs Bug 2016'!$DE$77,'Act vs Bug 2016'!$DG$77,'Act vs Bug 2016'!$M$78,'Act vs Bug 2016'!$O$78</definedName>
    <definedName name="QB_FORMULA_123" localSheetId="1" hidden="1">'Act vs Bug 2016'!$U$78,'Act vs Bug 2016'!$W$78,'Act vs Bug 2016'!$AC$78,'Act vs Bug 2016'!$AE$78,'Act vs Bug 2016'!$AK$78,'Act vs Bug 2016'!$AM$78,'Act vs Bug 2016'!$AS$78,'Act vs Bug 2016'!$AU$78,'Act vs Bug 2016'!$BA$78,'Act vs Bug 2016'!$BC$78,'Act vs Bug 2016'!$BI$78,'Act vs Bug 2016'!$BK$78,'Act vs Bug 2016'!$BQ$78,'Act vs Bug 2016'!$BS$78,'Act vs Bug 2016'!$BY$78,'Act vs Bug 2016'!$CA$78</definedName>
    <definedName name="QB_FORMULA_124" localSheetId="1" hidden="1">'Act vs Bug 2016'!$CG$78,'Act vs Bug 2016'!$CI$78,'Act vs Bug 2016'!$CO$78,'Act vs Bug 2016'!$CQ$78,'Act vs Bug 2016'!$CW$78,'Act vs Bug 2016'!$CY$78,'Act vs Bug 2016'!$DA$78,'Act vs Bug 2016'!$DC$78,'Act vs Bug 2016'!$DE$78,'Act vs Bug 2016'!$DG$78,'Act vs Bug 2016'!$M$79,'Act vs Bug 2016'!$O$79,'Act vs Bug 2016'!$U$79,'Act vs Bug 2016'!$W$79,'Act vs Bug 2016'!$AC$79,'Act vs Bug 2016'!$AE$79</definedName>
    <definedName name="QB_FORMULA_125" localSheetId="1" hidden="1">'Act vs Bug 2016'!$AK$79,'Act vs Bug 2016'!$AM$79,'Act vs Bug 2016'!$AS$79,'Act vs Bug 2016'!$AU$79,'Act vs Bug 2016'!$BA$79,'Act vs Bug 2016'!$BC$79,'Act vs Bug 2016'!$BI$79,'Act vs Bug 2016'!$BK$79,'Act vs Bug 2016'!$BQ$79,'Act vs Bug 2016'!$BS$79,'Act vs Bug 2016'!$BY$79,'Act vs Bug 2016'!$CA$79,'Act vs Bug 2016'!$CG$79,'Act vs Bug 2016'!$CI$79,'Act vs Bug 2016'!$CO$79,'Act vs Bug 2016'!$CQ$79</definedName>
    <definedName name="QB_FORMULA_126" localSheetId="1" hidden="1">'Act vs Bug 2016'!$CW$79,'Act vs Bug 2016'!$CY$79,'Act vs Bug 2016'!$DA$79,'Act vs Bug 2016'!$DC$79,'Act vs Bug 2016'!$DE$79,'Act vs Bug 2016'!$DG$79,'Act vs Bug 2016'!$M$80,'Act vs Bug 2016'!$O$80,'Act vs Bug 2016'!$U$80,'Act vs Bug 2016'!$W$80,'Act vs Bug 2016'!$AC$80,'Act vs Bug 2016'!$AE$80,'Act vs Bug 2016'!$AK$80,'Act vs Bug 2016'!$AM$80,'Act vs Bug 2016'!$AS$80,'Act vs Bug 2016'!$AU$80</definedName>
    <definedName name="QB_FORMULA_127" localSheetId="1" hidden="1">'Act vs Bug 2016'!$BA$80,'Act vs Bug 2016'!$BC$80,'Act vs Bug 2016'!$BI$80,'Act vs Bug 2016'!$BK$80,'Act vs Bug 2016'!$BQ$80,'Act vs Bug 2016'!$BS$80,'Act vs Bug 2016'!$BY$80,'Act vs Bug 2016'!$CA$80,'Act vs Bug 2016'!$CG$80,'Act vs Bug 2016'!$CI$80,'Act vs Bug 2016'!$CO$80,'Act vs Bug 2016'!$CQ$80,'Act vs Bug 2016'!$CW$80,'Act vs Bug 2016'!$CY$80,'Act vs Bug 2016'!$DA$80,'Act vs Bug 2016'!$DC$80</definedName>
    <definedName name="QB_FORMULA_128" localSheetId="1" hidden="1">'Act vs Bug 2016'!$DE$80,'Act vs Bug 2016'!$DG$80,'Act vs Bug 2016'!$CW$81,'Act vs Bug 2016'!$CY$81,'Act vs Bug 2016'!$DA$81,'Act vs Bug 2016'!$DC$81,'Act vs Bug 2016'!$DE$81,'Act vs Bug 2016'!$DG$81,'Act vs Bug 2016'!$M$82,'Act vs Bug 2016'!$O$82,'Act vs Bug 2016'!$U$82,'Act vs Bug 2016'!$W$82,'Act vs Bug 2016'!$AC$82,'Act vs Bug 2016'!$AE$82,'Act vs Bug 2016'!$AK$82,'Act vs Bug 2016'!$AM$82</definedName>
    <definedName name="QB_FORMULA_129" localSheetId="1" hidden="1">'Act vs Bug 2016'!$AS$82,'Act vs Bug 2016'!$AU$82,'Act vs Bug 2016'!$BA$82,'Act vs Bug 2016'!$BC$82,'Act vs Bug 2016'!$BI$82,'Act vs Bug 2016'!$BK$82,'Act vs Bug 2016'!$BQ$82,'Act vs Bug 2016'!$BS$82,'Act vs Bug 2016'!$BY$82,'Act vs Bug 2016'!$CA$82,'Act vs Bug 2016'!$CG$82,'Act vs Bug 2016'!$CI$82,'Act vs Bug 2016'!$CO$82,'Act vs Bug 2016'!$CQ$82,'Act vs Bug 2016'!$CW$82,'Act vs Bug 2016'!$CY$82</definedName>
    <definedName name="QB_FORMULA_13" localSheetId="1" hidden="1">'Act vs Bug 2016'!$BY$13,'Act vs Bug 2016'!$CA$13,'Act vs Bug 2016'!$CG$13,'Act vs Bug 2016'!$CI$13,'Act vs Bug 2016'!$CO$13,'Act vs Bug 2016'!$CQ$13,'Act vs Bug 2016'!$CW$13,'Act vs Bug 2016'!$CY$13,'Act vs Bug 2016'!$DA$13,'Act vs Bug 2016'!$DC$13,'Act vs Bug 2016'!$DE$13,'Act vs Bug 2016'!$DG$13,'Act vs Bug 2016'!$M$14,'Act vs Bug 2016'!$O$14,'Act vs Bug 2016'!$U$14,'Act vs Bug 2016'!$W$14</definedName>
    <definedName name="QB_FORMULA_130" localSheetId="1" hidden="1">'Act vs Bug 2016'!$DA$82,'Act vs Bug 2016'!$DC$82,'Act vs Bug 2016'!$DE$82,'Act vs Bug 2016'!$DG$82,'Act vs Bug 2016'!$M$83,'Act vs Bug 2016'!$O$83,'Act vs Bug 2016'!$U$83,'Act vs Bug 2016'!$W$83,'Act vs Bug 2016'!$AC$83,'Act vs Bug 2016'!$AE$83,'Act vs Bug 2016'!$AK$83,'Act vs Bug 2016'!$AM$83,'Act vs Bug 2016'!$AS$83,'Act vs Bug 2016'!$AU$83,'Act vs Bug 2016'!$BA$83,'Act vs Bug 2016'!$BC$83</definedName>
    <definedName name="QB_FORMULA_131" localSheetId="1" hidden="1">'Act vs Bug 2016'!$BI$83,'Act vs Bug 2016'!$BK$83,'Act vs Bug 2016'!$BQ$83,'Act vs Bug 2016'!$BS$83,'Act vs Bug 2016'!$BY$83,'Act vs Bug 2016'!$CA$83,'Act vs Bug 2016'!$CG$83,'Act vs Bug 2016'!$CI$83,'Act vs Bug 2016'!$CO$83,'Act vs Bug 2016'!$CQ$83,'Act vs Bug 2016'!$CW$83,'Act vs Bug 2016'!$CY$83,'Act vs Bug 2016'!$DA$83,'Act vs Bug 2016'!$DC$83,'Act vs Bug 2016'!$DE$83,'Act vs Bug 2016'!$DG$83</definedName>
    <definedName name="QB_FORMULA_132" localSheetId="1" hidden="1">'Act vs Bug 2016'!$M$84,'Act vs Bug 2016'!$O$84,'Act vs Bug 2016'!$U$84,'Act vs Bug 2016'!$W$84,'Act vs Bug 2016'!$AC$84,'Act vs Bug 2016'!$AE$84,'Act vs Bug 2016'!$AK$84,'Act vs Bug 2016'!$AM$84,'Act vs Bug 2016'!$AS$84,'Act vs Bug 2016'!$AU$84,'Act vs Bug 2016'!$BA$84,'Act vs Bug 2016'!$BC$84,'Act vs Bug 2016'!$BI$84,'Act vs Bug 2016'!$BK$84,'Act vs Bug 2016'!$BQ$84,'Act vs Bug 2016'!$BS$84</definedName>
    <definedName name="QB_FORMULA_133" localSheetId="1" hidden="1">'Act vs Bug 2016'!$BY$84,'Act vs Bug 2016'!$CA$84,'Act vs Bug 2016'!$CG$84,'Act vs Bug 2016'!$CI$84,'Act vs Bug 2016'!$CO$84,'Act vs Bug 2016'!$CQ$84,'Act vs Bug 2016'!$CW$84,'Act vs Bug 2016'!$CY$84,'Act vs Bug 2016'!$DA$84,'Act vs Bug 2016'!$DC$84,'Act vs Bug 2016'!$DE$84,'Act vs Bug 2016'!$DG$84,'Act vs Bug 2016'!$I$85,'Act vs Bug 2016'!$K$85,'Act vs Bug 2016'!$M$85,'Act vs Bug 2016'!$O$85</definedName>
    <definedName name="QB_FORMULA_134" localSheetId="1" hidden="1">'Act vs Bug 2016'!$Q$85,'Act vs Bug 2016'!$S$85,'Act vs Bug 2016'!$U$85,'Act vs Bug 2016'!$W$85,'Act vs Bug 2016'!$Y$85,'Act vs Bug 2016'!$AA$85,'Act vs Bug 2016'!$AC$85,'Act vs Bug 2016'!$AE$85,'Act vs Bug 2016'!$AG$85,'Act vs Bug 2016'!$AI$85,'Act vs Bug 2016'!$AK$85,'Act vs Bug 2016'!$AM$85,'Act vs Bug 2016'!$AO$85,'Act vs Bug 2016'!$AQ$85,'Act vs Bug 2016'!$AS$85,'Act vs Bug 2016'!$AU$85</definedName>
    <definedName name="QB_FORMULA_135" localSheetId="1" hidden="1">'Act vs Bug 2016'!$AW$85,'Act vs Bug 2016'!$AY$85,'Act vs Bug 2016'!$BA$85,'Act vs Bug 2016'!$BC$85,'Act vs Bug 2016'!$BE$85,'Act vs Bug 2016'!$BG$85,'Act vs Bug 2016'!$BI$85,'Act vs Bug 2016'!$BK$85,'Act vs Bug 2016'!$BM$85,'Act vs Bug 2016'!$BO$85,'Act vs Bug 2016'!$BQ$85,'Act vs Bug 2016'!$BS$85,'Act vs Bug 2016'!$BU$85,'Act vs Bug 2016'!$BW$85,'Act vs Bug 2016'!$BY$85,'Act vs Bug 2016'!$CA$85</definedName>
    <definedName name="QB_FORMULA_136" localSheetId="1" hidden="1">'Act vs Bug 2016'!$CC$85,'Act vs Bug 2016'!$CE$85,'Act vs Bug 2016'!$CG$85,'Act vs Bug 2016'!$CI$85,'Act vs Bug 2016'!$CK$85,'Act vs Bug 2016'!$CM$85,'Act vs Bug 2016'!$CO$85,'Act vs Bug 2016'!$CQ$85,'Act vs Bug 2016'!$CS$85,'Act vs Bug 2016'!$CU$85,'Act vs Bug 2016'!$CW$85,'Act vs Bug 2016'!$CY$85,'Act vs Bug 2016'!$DA$85,'Act vs Bug 2016'!$DC$85,'Act vs Bug 2016'!$DE$85,'Act vs Bug 2016'!$DG$85</definedName>
    <definedName name="QB_FORMULA_137" localSheetId="1" hidden="1">'Act vs Bug 2016'!$M$87,'Act vs Bug 2016'!$O$87,'Act vs Bug 2016'!$U$87,'Act vs Bug 2016'!$W$87,'Act vs Bug 2016'!$AC$87,'Act vs Bug 2016'!$AE$87,'Act vs Bug 2016'!$AK$87,'Act vs Bug 2016'!$AM$87,'Act vs Bug 2016'!$AS$87,'Act vs Bug 2016'!$AU$87,'Act vs Bug 2016'!$BA$87,'Act vs Bug 2016'!$BC$87,'Act vs Bug 2016'!$BI$87,'Act vs Bug 2016'!$BK$87,'Act vs Bug 2016'!$BQ$87,'Act vs Bug 2016'!$BS$87</definedName>
    <definedName name="QB_FORMULA_138" localSheetId="1" hidden="1">'Act vs Bug 2016'!$BY$87,'Act vs Bug 2016'!$CA$87,'Act vs Bug 2016'!$CG$87,'Act vs Bug 2016'!$CI$87,'Act vs Bug 2016'!$CO$87,'Act vs Bug 2016'!$CQ$87,'Act vs Bug 2016'!$CW$87,'Act vs Bug 2016'!$CY$87,'Act vs Bug 2016'!$DA$87,'Act vs Bug 2016'!$DC$87,'Act vs Bug 2016'!$DE$87,'Act vs Bug 2016'!$DG$87,'Act vs Bug 2016'!$M$89,'Act vs Bug 2016'!$O$89,'Act vs Bug 2016'!$U$89,'Act vs Bug 2016'!$W$89</definedName>
    <definedName name="QB_FORMULA_139" localSheetId="1" hidden="1">'Act vs Bug 2016'!$AC$89,'Act vs Bug 2016'!$AE$89,'Act vs Bug 2016'!$AK$89,'Act vs Bug 2016'!$AM$89,'Act vs Bug 2016'!$AS$89,'Act vs Bug 2016'!$AU$89,'Act vs Bug 2016'!$BA$89,'Act vs Bug 2016'!$BC$89,'Act vs Bug 2016'!$BI$89,'Act vs Bug 2016'!$BK$89,'Act vs Bug 2016'!$BQ$89,'Act vs Bug 2016'!$BS$89,'Act vs Bug 2016'!$BY$89,'Act vs Bug 2016'!$CA$89,'Act vs Bug 2016'!$CG$89,'Act vs Bug 2016'!$CI$89</definedName>
    <definedName name="QB_FORMULA_14" localSheetId="1" hidden="1">'Act vs Bug 2016'!$AC$14,'Act vs Bug 2016'!$AE$14,'Act vs Bug 2016'!$AK$14,'Act vs Bug 2016'!$AM$14,'Act vs Bug 2016'!$AS$14,'Act vs Bug 2016'!$AU$14,'Act vs Bug 2016'!$BA$14,'Act vs Bug 2016'!$BC$14,'Act vs Bug 2016'!$BI$14,'Act vs Bug 2016'!$BK$14,'Act vs Bug 2016'!$BQ$14,'Act vs Bug 2016'!$BS$14,'Act vs Bug 2016'!$BY$14,'Act vs Bug 2016'!$CA$14,'Act vs Bug 2016'!$CG$14,'Act vs Bug 2016'!$CI$14</definedName>
    <definedName name="QB_FORMULA_140" localSheetId="1" hidden="1">'Act vs Bug 2016'!$CO$89,'Act vs Bug 2016'!$CQ$89,'Act vs Bug 2016'!$CW$89,'Act vs Bug 2016'!$CY$89,'Act vs Bug 2016'!$DA$89,'Act vs Bug 2016'!$DC$89,'Act vs Bug 2016'!$DE$89,'Act vs Bug 2016'!$DG$89,'Act vs Bug 2016'!$M$90,'Act vs Bug 2016'!$O$90,'Act vs Bug 2016'!$U$90,'Act vs Bug 2016'!$W$90,'Act vs Bug 2016'!$AC$90,'Act vs Bug 2016'!$AE$90,'Act vs Bug 2016'!$AK$90,'Act vs Bug 2016'!$AM$90</definedName>
    <definedName name="QB_FORMULA_141" localSheetId="1" hidden="1">'Act vs Bug 2016'!$AS$90,'Act vs Bug 2016'!$AU$90,'Act vs Bug 2016'!$BA$90,'Act vs Bug 2016'!$BC$90,'Act vs Bug 2016'!$BI$90,'Act vs Bug 2016'!$BK$90,'Act vs Bug 2016'!$BQ$90,'Act vs Bug 2016'!$BS$90,'Act vs Bug 2016'!$BY$90,'Act vs Bug 2016'!$CA$90,'Act vs Bug 2016'!$CG$90,'Act vs Bug 2016'!$CI$90,'Act vs Bug 2016'!$CO$90,'Act vs Bug 2016'!$CQ$90,'Act vs Bug 2016'!$CW$90,'Act vs Bug 2016'!$CY$90</definedName>
    <definedName name="QB_FORMULA_142" localSheetId="1" hidden="1">'Act vs Bug 2016'!$DA$90,'Act vs Bug 2016'!$DC$90,'Act vs Bug 2016'!$DE$90,'Act vs Bug 2016'!$DG$90,'Act vs Bug 2016'!$M$91,'Act vs Bug 2016'!$O$91,'Act vs Bug 2016'!$U$91,'Act vs Bug 2016'!$W$91,'Act vs Bug 2016'!$AC$91,'Act vs Bug 2016'!$AE$91,'Act vs Bug 2016'!$AK$91,'Act vs Bug 2016'!$AM$91,'Act vs Bug 2016'!$AS$91,'Act vs Bug 2016'!$AU$91,'Act vs Bug 2016'!$BA$91,'Act vs Bug 2016'!$BC$91</definedName>
    <definedName name="QB_FORMULA_143" localSheetId="1" hidden="1">'Act vs Bug 2016'!$BI$91,'Act vs Bug 2016'!$BK$91,'Act vs Bug 2016'!$BQ$91,'Act vs Bug 2016'!$BS$91,'Act vs Bug 2016'!$BY$91,'Act vs Bug 2016'!$CA$91,'Act vs Bug 2016'!$CG$91,'Act vs Bug 2016'!$CI$91,'Act vs Bug 2016'!$CO$91,'Act vs Bug 2016'!$CQ$91,'Act vs Bug 2016'!$CW$91,'Act vs Bug 2016'!$CY$91,'Act vs Bug 2016'!$DA$91,'Act vs Bug 2016'!$DC$91,'Act vs Bug 2016'!$DE$91,'Act vs Bug 2016'!$DG$91</definedName>
    <definedName name="QB_FORMULA_144" localSheetId="1" hidden="1">'Act vs Bug 2016'!$M$92,'Act vs Bug 2016'!$O$92,'Act vs Bug 2016'!$U$92,'Act vs Bug 2016'!$W$92,'Act vs Bug 2016'!$AC$92,'Act vs Bug 2016'!$AE$92,'Act vs Bug 2016'!$AK$92,'Act vs Bug 2016'!$AM$92,'Act vs Bug 2016'!$AS$92,'Act vs Bug 2016'!$AU$92,'Act vs Bug 2016'!$BA$92,'Act vs Bug 2016'!$BC$92,'Act vs Bug 2016'!$BI$92,'Act vs Bug 2016'!$BK$92,'Act vs Bug 2016'!$BQ$92,'Act vs Bug 2016'!$BS$92</definedName>
    <definedName name="QB_FORMULA_145" localSheetId="1" hidden="1">'Act vs Bug 2016'!$BY$92,'Act vs Bug 2016'!$CA$92,'Act vs Bug 2016'!$CG$92,'Act vs Bug 2016'!$CI$92,'Act vs Bug 2016'!$CO$92,'Act vs Bug 2016'!$CQ$92,'Act vs Bug 2016'!$CW$92,'Act vs Bug 2016'!$CY$92,'Act vs Bug 2016'!$DA$92,'Act vs Bug 2016'!$DC$92,'Act vs Bug 2016'!$DE$92,'Act vs Bug 2016'!$DG$92,'Act vs Bug 2016'!$M$93,'Act vs Bug 2016'!$O$93,'Act vs Bug 2016'!$U$93,'Act vs Bug 2016'!$W$93</definedName>
    <definedName name="QB_FORMULA_146" localSheetId="1" hidden="1">'Act vs Bug 2016'!$AC$93,'Act vs Bug 2016'!$AE$93,'Act vs Bug 2016'!$AK$93,'Act vs Bug 2016'!$AM$93,'Act vs Bug 2016'!$AS$93,'Act vs Bug 2016'!$AU$93,'Act vs Bug 2016'!$BA$93,'Act vs Bug 2016'!$BC$93,'Act vs Bug 2016'!$BI$93,'Act vs Bug 2016'!$BK$93,'Act vs Bug 2016'!$BQ$93,'Act vs Bug 2016'!$BS$93,'Act vs Bug 2016'!$BY$93,'Act vs Bug 2016'!$CA$93,'Act vs Bug 2016'!$CG$93,'Act vs Bug 2016'!$CI$93</definedName>
    <definedName name="QB_FORMULA_147" localSheetId="1" hidden="1">'Act vs Bug 2016'!$CO$93,'Act vs Bug 2016'!$CQ$93,'Act vs Bug 2016'!$CW$93,'Act vs Bug 2016'!$CY$93,'Act vs Bug 2016'!$DA$93,'Act vs Bug 2016'!$DC$93,'Act vs Bug 2016'!$DE$93,'Act vs Bug 2016'!$DG$93,'Act vs Bug 2016'!$M$94,'Act vs Bug 2016'!$O$94,'Act vs Bug 2016'!$U$94,'Act vs Bug 2016'!$W$94,'Act vs Bug 2016'!$AC$94,'Act vs Bug 2016'!$AE$94,'Act vs Bug 2016'!$AK$94,'Act vs Bug 2016'!$AM$94</definedName>
    <definedName name="QB_FORMULA_148" localSheetId="1" hidden="1">'Act vs Bug 2016'!$AS$94,'Act vs Bug 2016'!$AU$94,'Act vs Bug 2016'!$BA$94,'Act vs Bug 2016'!$BC$94,'Act vs Bug 2016'!$BI$94,'Act vs Bug 2016'!$BK$94,'Act vs Bug 2016'!$BQ$94,'Act vs Bug 2016'!$BS$94,'Act vs Bug 2016'!$BY$94,'Act vs Bug 2016'!$CA$94,'Act vs Bug 2016'!$CG$94,'Act vs Bug 2016'!$CI$94,'Act vs Bug 2016'!$CO$94,'Act vs Bug 2016'!$CQ$94,'Act vs Bug 2016'!$CW$94,'Act vs Bug 2016'!$CY$94</definedName>
    <definedName name="QB_FORMULA_149" localSheetId="1" hidden="1">'Act vs Bug 2016'!$DA$94,'Act vs Bug 2016'!$DC$94,'Act vs Bug 2016'!$DE$94,'Act vs Bug 2016'!$DG$94,'Act vs Bug 2016'!$I$95,'Act vs Bug 2016'!$K$95,'Act vs Bug 2016'!$M$95,'Act vs Bug 2016'!$O$95,'Act vs Bug 2016'!$Q$95,'Act vs Bug 2016'!$S$95,'Act vs Bug 2016'!$U$95,'Act vs Bug 2016'!$W$95,'Act vs Bug 2016'!$Y$95,'Act vs Bug 2016'!$AA$95,'Act vs Bug 2016'!$AC$95,'Act vs Bug 2016'!$AE$95</definedName>
    <definedName name="QB_FORMULA_15" localSheetId="1" hidden="1">'Act vs Bug 2016'!$CO$14,'Act vs Bug 2016'!$CQ$14,'Act vs Bug 2016'!$CW$14,'Act vs Bug 2016'!$CY$14,'Act vs Bug 2016'!$DA$14,'Act vs Bug 2016'!$DC$14,'Act vs Bug 2016'!$DE$14,'Act vs Bug 2016'!$DG$14,'Act vs Bug 2016'!$I$15,'Act vs Bug 2016'!$K$15,'Act vs Bug 2016'!$M$15,'Act vs Bug 2016'!$O$15,'Act vs Bug 2016'!$Q$15,'Act vs Bug 2016'!$S$15,'Act vs Bug 2016'!$U$15,'Act vs Bug 2016'!$W$15</definedName>
    <definedName name="QB_FORMULA_150" localSheetId="1" hidden="1">'Act vs Bug 2016'!$AG$95,'Act vs Bug 2016'!$AI$95,'Act vs Bug 2016'!$AK$95,'Act vs Bug 2016'!$AM$95,'Act vs Bug 2016'!$AO$95,'Act vs Bug 2016'!$AQ$95,'Act vs Bug 2016'!$AS$95,'Act vs Bug 2016'!$AU$95,'Act vs Bug 2016'!$AW$95,'Act vs Bug 2016'!$AY$95,'Act vs Bug 2016'!$BA$95,'Act vs Bug 2016'!$BC$95,'Act vs Bug 2016'!$BE$95,'Act vs Bug 2016'!$BG$95,'Act vs Bug 2016'!$BI$95,'Act vs Bug 2016'!$BK$95</definedName>
    <definedName name="QB_FORMULA_151" localSheetId="1" hidden="1">'Act vs Bug 2016'!$BM$95,'Act vs Bug 2016'!$BO$95,'Act vs Bug 2016'!$BQ$95,'Act vs Bug 2016'!$BS$95,'Act vs Bug 2016'!$BU$95,'Act vs Bug 2016'!$BW$95,'Act vs Bug 2016'!$BY$95,'Act vs Bug 2016'!$CA$95,'Act vs Bug 2016'!$CC$95,'Act vs Bug 2016'!$CE$95,'Act vs Bug 2016'!$CG$95,'Act vs Bug 2016'!$CI$95,'Act vs Bug 2016'!$CK$95,'Act vs Bug 2016'!$CM$95,'Act vs Bug 2016'!$CO$95,'Act vs Bug 2016'!$CQ$95</definedName>
    <definedName name="QB_FORMULA_152" localSheetId="1" hidden="1">'Act vs Bug 2016'!$CS$95,'Act vs Bug 2016'!$CU$95,'Act vs Bug 2016'!$CW$95,'Act vs Bug 2016'!$CY$95,'Act vs Bug 2016'!$DA$95,'Act vs Bug 2016'!$DC$95,'Act vs Bug 2016'!$DE$95,'Act vs Bug 2016'!$DG$95,'Act vs Bug 2016'!$M$96,'Act vs Bug 2016'!$O$96,'Act vs Bug 2016'!$U$96,'Act vs Bug 2016'!$W$96,'Act vs Bug 2016'!$AC$96,'Act vs Bug 2016'!$AE$96,'Act vs Bug 2016'!$AK$96,'Act vs Bug 2016'!$AM$96</definedName>
    <definedName name="QB_FORMULA_153" localSheetId="1" hidden="1">'Act vs Bug 2016'!$AS$96,'Act vs Bug 2016'!$AU$96,'Act vs Bug 2016'!$BA$96,'Act vs Bug 2016'!$BC$96,'Act vs Bug 2016'!$BI$96,'Act vs Bug 2016'!$BK$96,'Act vs Bug 2016'!$BQ$96,'Act vs Bug 2016'!$BS$96,'Act vs Bug 2016'!$BY$96,'Act vs Bug 2016'!$CA$96,'Act vs Bug 2016'!$CG$96,'Act vs Bug 2016'!$CI$96,'Act vs Bug 2016'!$CO$96,'Act vs Bug 2016'!$CQ$96,'Act vs Bug 2016'!$CW$96,'Act vs Bug 2016'!$CY$96</definedName>
    <definedName name="QB_FORMULA_154" localSheetId="1" hidden="1">'Act vs Bug 2016'!$DA$96,'Act vs Bug 2016'!$DC$96,'Act vs Bug 2016'!$DE$96,'Act vs Bug 2016'!$DG$96,'Act vs Bug 2016'!$I$97,'Act vs Bug 2016'!$K$97,'Act vs Bug 2016'!$M$97,'Act vs Bug 2016'!$O$97,'Act vs Bug 2016'!$Q$97,'Act vs Bug 2016'!$S$97,'Act vs Bug 2016'!$U$97,'Act vs Bug 2016'!$W$97,'Act vs Bug 2016'!$Y$97,'Act vs Bug 2016'!$AA$97,'Act vs Bug 2016'!$AC$97,'Act vs Bug 2016'!$AE$97</definedName>
    <definedName name="QB_FORMULA_155" localSheetId="1" hidden="1">'Act vs Bug 2016'!$AG$97,'Act vs Bug 2016'!$AI$97,'Act vs Bug 2016'!$AK$97,'Act vs Bug 2016'!$AM$97,'Act vs Bug 2016'!$AO$97,'Act vs Bug 2016'!$AQ$97,'Act vs Bug 2016'!$AS$97,'Act vs Bug 2016'!$AU$97,'Act vs Bug 2016'!$AW$97,'Act vs Bug 2016'!$AY$97,'Act vs Bug 2016'!$BA$97,'Act vs Bug 2016'!$BC$97,'Act vs Bug 2016'!$BE$97,'Act vs Bug 2016'!$BG$97,'Act vs Bug 2016'!$BI$97,'Act vs Bug 2016'!$BK$97</definedName>
    <definedName name="QB_FORMULA_156" localSheetId="1" hidden="1">'Act vs Bug 2016'!$BM$97,'Act vs Bug 2016'!$BO$97,'Act vs Bug 2016'!$BQ$97,'Act vs Bug 2016'!$BS$97,'Act vs Bug 2016'!$BU$97,'Act vs Bug 2016'!$BW$97,'Act vs Bug 2016'!$BY$97,'Act vs Bug 2016'!$CA$97,'Act vs Bug 2016'!$CC$97,'Act vs Bug 2016'!$CE$97,'Act vs Bug 2016'!$CG$97,'Act vs Bug 2016'!$CI$97,'Act vs Bug 2016'!$CK$97,'Act vs Bug 2016'!$CM$97,'Act vs Bug 2016'!$CO$97,'Act vs Bug 2016'!$CQ$97</definedName>
    <definedName name="QB_FORMULA_157" localSheetId="1" hidden="1">'Act vs Bug 2016'!$CS$97,'Act vs Bug 2016'!$CU$97,'Act vs Bug 2016'!$CW$97,'Act vs Bug 2016'!$CY$97,'Act vs Bug 2016'!$DA$97,'Act vs Bug 2016'!$DC$97,'Act vs Bug 2016'!$DE$97,'Act vs Bug 2016'!$DG$97,'Act vs Bug 2016'!$M$100,'Act vs Bug 2016'!$O$100,'Act vs Bug 2016'!$U$100,'Act vs Bug 2016'!$W$100,'Act vs Bug 2016'!$AC$100,'Act vs Bug 2016'!$AE$100,'Act vs Bug 2016'!$AK$100,'Act vs Bug 2016'!$AM$100</definedName>
    <definedName name="QB_FORMULA_158" localSheetId="1" hidden="1">'Act vs Bug 2016'!$AS$100,'Act vs Bug 2016'!$AU$100,'Act vs Bug 2016'!$BA$100,'Act vs Bug 2016'!$BC$100,'Act vs Bug 2016'!$BI$100,'Act vs Bug 2016'!$BK$100,'Act vs Bug 2016'!$BQ$100,'Act vs Bug 2016'!$BS$100,'Act vs Bug 2016'!$BY$100,'Act vs Bug 2016'!$CA$100,'Act vs Bug 2016'!$CG$100,'Act vs Bug 2016'!$CI$100,'Act vs Bug 2016'!$CO$100,'Act vs Bug 2016'!$CQ$100,'Act vs Bug 2016'!$CW$100,'Act vs Bug 2016'!$CY$100</definedName>
    <definedName name="QB_FORMULA_159" localSheetId="1" hidden="1">'Act vs Bug 2016'!$DA$100,'Act vs Bug 2016'!$DC$100,'Act vs Bug 2016'!$DE$100,'Act vs Bug 2016'!$DG$100,'Act vs Bug 2016'!$M$101,'Act vs Bug 2016'!$O$101,'Act vs Bug 2016'!$U$101,'Act vs Bug 2016'!$W$101,'Act vs Bug 2016'!$AC$101,'Act vs Bug 2016'!$AE$101,'Act vs Bug 2016'!$AK$101,'Act vs Bug 2016'!$AM$101,'Act vs Bug 2016'!$AS$101,'Act vs Bug 2016'!$AU$101,'Act vs Bug 2016'!$BA$101,'Act vs Bug 2016'!$BC$101</definedName>
    <definedName name="QB_FORMULA_16" localSheetId="1" hidden="1">'Act vs Bug 2016'!$Y$15,'Act vs Bug 2016'!$AA$15,'Act vs Bug 2016'!$AC$15,'Act vs Bug 2016'!$AE$15,'Act vs Bug 2016'!$AG$15,'Act vs Bug 2016'!$AI$15,'Act vs Bug 2016'!$AK$15,'Act vs Bug 2016'!$AM$15,'Act vs Bug 2016'!$AO$15,'Act vs Bug 2016'!$AQ$15,'Act vs Bug 2016'!$AS$15,'Act vs Bug 2016'!$AU$15,'Act vs Bug 2016'!$AW$15,'Act vs Bug 2016'!$AY$15,'Act vs Bug 2016'!$BA$15,'Act vs Bug 2016'!$BC$15</definedName>
    <definedName name="QB_FORMULA_160" localSheetId="1" hidden="1">'Act vs Bug 2016'!$BI$101,'Act vs Bug 2016'!$BK$101,'Act vs Bug 2016'!$BQ$101,'Act vs Bug 2016'!$BS$101,'Act vs Bug 2016'!$BY$101,'Act vs Bug 2016'!$CA$101,'Act vs Bug 2016'!$CG$101,'Act vs Bug 2016'!$CI$101,'Act vs Bug 2016'!$CO$101,'Act vs Bug 2016'!$CQ$101,'Act vs Bug 2016'!$CW$101,'Act vs Bug 2016'!$CY$101,'Act vs Bug 2016'!$DA$101,'Act vs Bug 2016'!$DC$101,'Act vs Bug 2016'!$DE$101,'Act vs Bug 2016'!$DG$101</definedName>
    <definedName name="QB_FORMULA_161" localSheetId="1" hidden="1">'Act vs Bug 2016'!$I$102,'Act vs Bug 2016'!$K$102,'Act vs Bug 2016'!$M$102,'Act vs Bug 2016'!$O$102,'Act vs Bug 2016'!$Q$102,'Act vs Bug 2016'!$S$102,'Act vs Bug 2016'!$U$102,'Act vs Bug 2016'!$W$102,'Act vs Bug 2016'!$Y$102,'Act vs Bug 2016'!$AA$102,'Act vs Bug 2016'!$AC$102,'Act vs Bug 2016'!$AE$102,'Act vs Bug 2016'!$AG$102,'Act vs Bug 2016'!$AI$102,'Act vs Bug 2016'!$AK$102,'Act vs Bug 2016'!$AM$102</definedName>
    <definedName name="QB_FORMULA_162" localSheetId="1" hidden="1">'Act vs Bug 2016'!$AO$102,'Act vs Bug 2016'!$AQ$102,'Act vs Bug 2016'!$AS$102,'Act vs Bug 2016'!$AU$102,'Act vs Bug 2016'!$AW$102,'Act vs Bug 2016'!$AY$102,'Act vs Bug 2016'!$BA$102,'Act vs Bug 2016'!$BC$102,'Act vs Bug 2016'!$BE$102,'Act vs Bug 2016'!$BG$102,'Act vs Bug 2016'!$BI$102,'Act vs Bug 2016'!$BK$102,'Act vs Bug 2016'!$BM$102,'Act vs Bug 2016'!$BO$102,'Act vs Bug 2016'!$BQ$102,'Act vs Bug 2016'!$BS$102</definedName>
    <definedName name="QB_FORMULA_163" localSheetId="1" hidden="1">'Act vs Bug 2016'!$BU$102,'Act vs Bug 2016'!$BW$102,'Act vs Bug 2016'!$BY$102,'Act vs Bug 2016'!$CA$102,'Act vs Bug 2016'!$CC$102,'Act vs Bug 2016'!$CE$102,'Act vs Bug 2016'!$CG$102,'Act vs Bug 2016'!$CI$102,'Act vs Bug 2016'!$CK$102,'Act vs Bug 2016'!$CM$102,'Act vs Bug 2016'!$CO$102,'Act vs Bug 2016'!$CQ$102,'Act vs Bug 2016'!$CS$102,'Act vs Bug 2016'!$CU$102,'Act vs Bug 2016'!$CW$102,'Act vs Bug 2016'!$CY$102</definedName>
    <definedName name="QB_FORMULA_164" localSheetId="1" hidden="1">'Act vs Bug 2016'!$DA$102,'Act vs Bug 2016'!$DC$102,'Act vs Bug 2016'!$DE$102,'Act vs Bug 2016'!$DG$102,'Act vs Bug 2016'!$M$104,'Act vs Bug 2016'!$O$104,'Act vs Bug 2016'!$U$104,'Act vs Bug 2016'!$W$104,'Act vs Bug 2016'!$AC$104,'Act vs Bug 2016'!$AE$104,'Act vs Bug 2016'!$AK$104,'Act vs Bug 2016'!$AM$104,'Act vs Bug 2016'!$AS$104,'Act vs Bug 2016'!$AU$104,'Act vs Bug 2016'!$BA$104,'Act vs Bug 2016'!$BC$104</definedName>
    <definedName name="QB_FORMULA_165" localSheetId="1" hidden="1">'Act vs Bug 2016'!$BI$104,'Act vs Bug 2016'!$BK$104,'Act vs Bug 2016'!$BQ$104,'Act vs Bug 2016'!$BS$104,'Act vs Bug 2016'!$BY$104,'Act vs Bug 2016'!$CA$104,'Act vs Bug 2016'!$CG$104,'Act vs Bug 2016'!$CI$104,'Act vs Bug 2016'!$CO$104,'Act vs Bug 2016'!$CQ$104,'Act vs Bug 2016'!$CW$104,'Act vs Bug 2016'!$CY$104,'Act vs Bug 2016'!$DA$104,'Act vs Bug 2016'!$DC$104,'Act vs Bug 2016'!$DE$104,'Act vs Bug 2016'!$DG$104</definedName>
    <definedName name="QB_FORMULA_166" localSheetId="1" hidden="1">'Act vs Bug 2016'!$M$105,'Act vs Bug 2016'!$O$105,'Act vs Bug 2016'!$U$105,'Act vs Bug 2016'!$W$105,'Act vs Bug 2016'!$AC$105,'Act vs Bug 2016'!$AE$105,'Act vs Bug 2016'!$AK$105,'Act vs Bug 2016'!$AM$105,'Act vs Bug 2016'!$AS$105,'Act vs Bug 2016'!$AU$105,'Act vs Bug 2016'!$BA$105,'Act vs Bug 2016'!$BC$105,'Act vs Bug 2016'!$BI$105,'Act vs Bug 2016'!$BK$105,'Act vs Bug 2016'!$BQ$105,'Act vs Bug 2016'!$BS$105</definedName>
    <definedName name="QB_FORMULA_167" localSheetId="1" hidden="1">'Act vs Bug 2016'!$BY$105,'Act vs Bug 2016'!$CA$105,'Act vs Bug 2016'!$CG$105,'Act vs Bug 2016'!$CI$105,'Act vs Bug 2016'!$CO$105,'Act vs Bug 2016'!$CQ$105,'Act vs Bug 2016'!$CW$105,'Act vs Bug 2016'!$CY$105,'Act vs Bug 2016'!$DA$105,'Act vs Bug 2016'!$DC$105,'Act vs Bug 2016'!$DE$105,'Act vs Bug 2016'!$DG$105,'Act vs Bug 2016'!$M$106,'Act vs Bug 2016'!$O$106,'Act vs Bug 2016'!$U$106,'Act vs Bug 2016'!$W$106</definedName>
    <definedName name="QB_FORMULA_168" localSheetId="1" hidden="1">'Act vs Bug 2016'!$AC$106,'Act vs Bug 2016'!$AE$106,'Act vs Bug 2016'!$AK$106,'Act vs Bug 2016'!$AM$106,'Act vs Bug 2016'!$AS$106,'Act vs Bug 2016'!$AU$106,'Act vs Bug 2016'!$BA$106,'Act vs Bug 2016'!$BC$106,'Act vs Bug 2016'!$BI$106,'Act vs Bug 2016'!$BK$106,'Act vs Bug 2016'!$BQ$106,'Act vs Bug 2016'!$BS$106,'Act vs Bug 2016'!$BY$106,'Act vs Bug 2016'!$CA$106,'Act vs Bug 2016'!$CG$106,'Act vs Bug 2016'!$CI$106</definedName>
    <definedName name="QB_FORMULA_169" localSheetId="1" hidden="1">'Act vs Bug 2016'!$CO$106,'Act vs Bug 2016'!$CQ$106,'Act vs Bug 2016'!$CW$106,'Act vs Bug 2016'!$CY$106,'Act vs Bug 2016'!$DA$106,'Act vs Bug 2016'!$DC$106,'Act vs Bug 2016'!$DE$106,'Act vs Bug 2016'!$DG$106,'Act vs Bug 2016'!$M$107,'Act vs Bug 2016'!$O$107,'Act vs Bug 2016'!$U$107,'Act vs Bug 2016'!$W$107,'Act vs Bug 2016'!$AC$107,'Act vs Bug 2016'!$AE$107,'Act vs Bug 2016'!$AK$107,'Act vs Bug 2016'!$AM$107</definedName>
    <definedName name="QB_FORMULA_17" localSheetId="1" hidden="1">'Act vs Bug 2016'!$BE$15,'Act vs Bug 2016'!$BG$15,'Act vs Bug 2016'!$BI$15,'Act vs Bug 2016'!$BK$15,'Act vs Bug 2016'!$BM$15,'Act vs Bug 2016'!$BO$15,'Act vs Bug 2016'!$BQ$15,'Act vs Bug 2016'!$BS$15,'Act vs Bug 2016'!$BU$15,'Act vs Bug 2016'!$BW$15,'Act vs Bug 2016'!$BY$15,'Act vs Bug 2016'!$CA$15,'Act vs Bug 2016'!$CC$15,'Act vs Bug 2016'!$CE$15,'Act vs Bug 2016'!$CG$15,'Act vs Bug 2016'!$CI$15</definedName>
    <definedName name="QB_FORMULA_170" localSheetId="1" hidden="1">'Act vs Bug 2016'!$AS$107,'Act vs Bug 2016'!$AU$107,'Act vs Bug 2016'!$BA$107,'Act vs Bug 2016'!$BC$107,'Act vs Bug 2016'!$BI$107,'Act vs Bug 2016'!$BK$107,'Act vs Bug 2016'!$BQ$107,'Act vs Bug 2016'!$BS$107,'Act vs Bug 2016'!$BY$107,'Act vs Bug 2016'!$CA$107,'Act vs Bug 2016'!$CG$107,'Act vs Bug 2016'!$CI$107,'Act vs Bug 2016'!$CO$107,'Act vs Bug 2016'!$CQ$107,'Act vs Bug 2016'!$CW$107,'Act vs Bug 2016'!$CY$107</definedName>
    <definedName name="QB_FORMULA_171" localSheetId="1" hidden="1">'Act vs Bug 2016'!$DA$107,'Act vs Bug 2016'!$DC$107,'Act vs Bug 2016'!$DE$107,'Act vs Bug 2016'!$DG$107,'Act vs Bug 2016'!$I$108,'Act vs Bug 2016'!$K$108,'Act vs Bug 2016'!$M$108,'Act vs Bug 2016'!$O$108,'Act vs Bug 2016'!$Q$108,'Act vs Bug 2016'!$S$108,'Act vs Bug 2016'!$U$108,'Act vs Bug 2016'!$W$108,'Act vs Bug 2016'!$Y$108,'Act vs Bug 2016'!$AA$108,'Act vs Bug 2016'!$AC$108,'Act vs Bug 2016'!$AE$108</definedName>
    <definedName name="QB_FORMULA_172" localSheetId="1" hidden="1">'Act vs Bug 2016'!$AG$108,'Act vs Bug 2016'!$AI$108,'Act vs Bug 2016'!$AK$108,'Act vs Bug 2016'!$AM$108,'Act vs Bug 2016'!$AO$108,'Act vs Bug 2016'!$AQ$108,'Act vs Bug 2016'!$AS$108,'Act vs Bug 2016'!$AU$108,'Act vs Bug 2016'!$AW$108,'Act vs Bug 2016'!$AY$108,'Act vs Bug 2016'!$BA$108,'Act vs Bug 2016'!$BC$108,'Act vs Bug 2016'!$BE$108,'Act vs Bug 2016'!$BG$108,'Act vs Bug 2016'!$BI$108,'Act vs Bug 2016'!$BK$108</definedName>
    <definedName name="QB_FORMULA_173" localSheetId="1" hidden="1">'Act vs Bug 2016'!$BM$108,'Act vs Bug 2016'!$BO$108,'Act vs Bug 2016'!$BQ$108,'Act vs Bug 2016'!$BS$108,'Act vs Bug 2016'!$BU$108,'Act vs Bug 2016'!$BW$108,'Act vs Bug 2016'!$BY$108,'Act vs Bug 2016'!$CA$108,'Act vs Bug 2016'!$CC$108,'Act vs Bug 2016'!$CE$108,'Act vs Bug 2016'!$CG$108,'Act vs Bug 2016'!$CI$108,'Act vs Bug 2016'!$CK$108,'Act vs Bug 2016'!$CM$108,'Act vs Bug 2016'!$CO$108,'Act vs Bug 2016'!$CQ$108</definedName>
    <definedName name="QB_FORMULA_174" localSheetId="1" hidden="1">'Act vs Bug 2016'!$CS$108,'Act vs Bug 2016'!$CU$108,'Act vs Bug 2016'!$CW$108,'Act vs Bug 2016'!$CY$108,'Act vs Bug 2016'!$DA$108,'Act vs Bug 2016'!$DC$108,'Act vs Bug 2016'!$DE$108,'Act vs Bug 2016'!$DG$108,'Act vs Bug 2016'!$M$111,'Act vs Bug 2016'!$O$111,'Act vs Bug 2016'!$U$111,'Act vs Bug 2016'!$W$111,'Act vs Bug 2016'!$AC$111,'Act vs Bug 2016'!$AE$111,'Act vs Bug 2016'!$AK$111,'Act vs Bug 2016'!$AM$111</definedName>
    <definedName name="QB_FORMULA_175" localSheetId="1" hidden="1">'Act vs Bug 2016'!$AS$111,'Act vs Bug 2016'!$AU$111,'Act vs Bug 2016'!$BA$111,'Act vs Bug 2016'!$BC$111,'Act vs Bug 2016'!$BI$111,'Act vs Bug 2016'!$BK$111,'Act vs Bug 2016'!$BQ$111,'Act vs Bug 2016'!$BS$111,'Act vs Bug 2016'!$BY$111,'Act vs Bug 2016'!$CA$111,'Act vs Bug 2016'!$CG$111,'Act vs Bug 2016'!$CI$111,'Act vs Bug 2016'!$CO$111,'Act vs Bug 2016'!$CQ$111,'Act vs Bug 2016'!$CW$111,'Act vs Bug 2016'!$CY$111</definedName>
    <definedName name="QB_FORMULA_176" localSheetId="1" hidden="1">'Act vs Bug 2016'!$DA$111,'Act vs Bug 2016'!$DC$111,'Act vs Bug 2016'!$DE$111,'Act vs Bug 2016'!$DG$111,'Act vs Bug 2016'!$M$112,'Act vs Bug 2016'!$O$112,'Act vs Bug 2016'!$U$112,'Act vs Bug 2016'!$W$112,'Act vs Bug 2016'!$AC$112,'Act vs Bug 2016'!$AE$112,'Act vs Bug 2016'!$AK$112,'Act vs Bug 2016'!$AM$112,'Act vs Bug 2016'!$AS$112,'Act vs Bug 2016'!$AU$112,'Act vs Bug 2016'!$BA$112,'Act vs Bug 2016'!$BC$112</definedName>
    <definedName name="QB_FORMULA_177" localSheetId="1" hidden="1">'Act vs Bug 2016'!$BI$112,'Act vs Bug 2016'!$BK$112,'Act vs Bug 2016'!$BQ$112,'Act vs Bug 2016'!$BS$112,'Act vs Bug 2016'!$BY$112,'Act vs Bug 2016'!$CA$112,'Act vs Bug 2016'!$CG$112,'Act vs Bug 2016'!$CI$112,'Act vs Bug 2016'!$CO$112,'Act vs Bug 2016'!$CQ$112,'Act vs Bug 2016'!$CW$112,'Act vs Bug 2016'!$CY$112,'Act vs Bug 2016'!$DA$112,'Act vs Bug 2016'!$DC$112,'Act vs Bug 2016'!$DE$112,'Act vs Bug 2016'!$DG$112</definedName>
    <definedName name="QB_FORMULA_178" localSheetId="1" hidden="1">'Act vs Bug 2016'!$I$113,'Act vs Bug 2016'!$K$113,'Act vs Bug 2016'!$M$113,'Act vs Bug 2016'!$O$113,'Act vs Bug 2016'!$Q$113,'Act vs Bug 2016'!$S$113,'Act vs Bug 2016'!$U$113,'Act vs Bug 2016'!$W$113,'Act vs Bug 2016'!$Y$113,'Act vs Bug 2016'!$AA$113,'Act vs Bug 2016'!$AC$113,'Act vs Bug 2016'!$AE$113,'Act vs Bug 2016'!$AG$113,'Act vs Bug 2016'!$AI$113,'Act vs Bug 2016'!$AK$113,'Act vs Bug 2016'!$AM$113</definedName>
    <definedName name="QB_FORMULA_179" localSheetId="1" hidden="1">'Act vs Bug 2016'!$AO$113,'Act vs Bug 2016'!$AQ$113,'Act vs Bug 2016'!$AS$113,'Act vs Bug 2016'!$AU$113,'Act vs Bug 2016'!$AW$113,'Act vs Bug 2016'!$AY$113,'Act vs Bug 2016'!$BA$113,'Act vs Bug 2016'!$BC$113,'Act vs Bug 2016'!$BE$113,'Act vs Bug 2016'!$BG$113,'Act vs Bug 2016'!$BI$113,'Act vs Bug 2016'!$BK$113,'Act vs Bug 2016'!$BM$113,'Act vs Bug 2016'!$BO$113,'Act vs Bug 2016'!$BQ$113,'Act vs Bug 2016'!$BS$113</definedName>
    <definedName name="QB_FORMULA_18" localSheetId="1" hidden="1">'Act vs Bug 2016'!$CK$15,'Act vs Bug 2016'!$CM$15,'Act vs Bug 2016'!$CO$15,'Act vs Bug 2016'!$CQ$15,'Act vs Bug 2016'!$CS$15,'Act vs Bug 2016'!$CU$15,'Act vs Bug 2016'!$CW$15,'Act vs Bug 2016'!$CY$15,'Act vs Bug 2016'!$DA$15,'Act vs Bug 2016'!$DC$15,'Act vs Bug 2016'!$DE$15,'Act vs Bug 2016'!$DG$15,'Act vs Bug 2016'!$M$16,'Act vs Bug 2016'!$O$16,'Act vs Bug 2016'!$U$16,'Act vs Bug 2016'!$W$16</definedName>
    <definedName name="QB_FORMULA_180" localSheetId="1" hidden="1">'Act vs Bug 2016'!$BU$113,'Act vs Bug 2016'!$BW$113,'Act vs Bug 2016'!$BY$113,'Act vs Bug 2016'!$CA$113,'Act vs Bug 2016'!$CC$113,'Act vs Bug 2016'!$CE$113,'Act vs Bug 2016'!$CG$113,'Act vs Bug 2016'!$CI$113,'Act vs Bug 2016'!$CK$113,'Act vs Bug 2016'!$CM$113,'Act vs Bug 2016'!$CO$113,'Act vs Bug 2016'!$CQ$113,'Act vs Bug 2016'!$CS$113,'Act vs Bug 2016'!$CU$113,'Act vs Bug 2016'!$CW$113,'Act vs Bug 2016'!$CY$113</definedName>
    <definedName name="QB_FORMULA_181" localSheetId="1" hidden="1">'Act vs Bug 2016'!$DA$113,'Act vs Bug 2016'!$DC$113,'Act vs Bug 2016'!$DE$113,'Act vs Bug 2016'!$DG$113,'Act vs Bug 2016'!$M$114,'Act vs Bug 2016'!$O$114,'Act vs Bug 2016'!$U$114,'Act vs Bug 2016'!$W$114,'Act vs Bug 2016'!$AC$114,'Act vs Bug 2016'!$AE$114,'Act vs Bug 2016'!$AK$114,'Act vs Bug 2016'!$AM$114,'Act vs Bug 2016'!$AS$114,'Act vs Bug 2016'!$AU$114,'Act vs Bug 2016'!$BA$114,'Act vs Bug 2016'!$BC$114</definedName>
    <definedName name="QB_FORMULA_182" localSheetId="1" hidden="1">'Act vs Bug 2016'!$BI$114,'Act vs Bug 2016'!$BK$114,'Act vs Bug 2016'!$BQ$114,'Act vs Bug 2016'!$BS$114,'Act vs Bug 2016'!$BY$114,'Act vs Bug 2016'!$CA$114,'Act vs Bug 2016'!$CG$114,'Act vs Bug 2016'!$CI$114,'Act vs Bug 2016'!$CO$114,'Act vs Bug 2016'!$CQ$114,'Act vs Bug 2016'!$CW$114,'Act vs Bug 2016'!$CY$114,'Act vs Bug 2016'!$DA$114,'Act vs Bug 2016'!$DC$114,'Act vs Bug 2016'!$DE$114,'Act vs Bug 2016'!$DG$114</definedName>
    <definedName name="QB_FORMULA_183" localSheetId="1" hidden="1">'Act vs Bug 2016'!$M$115,'Act vs Bug 2016'!$O$115,'Act vs Bug 2016'!$U$115,'Act vs Bug 2016'!$W$115,'Act vs Bug 2016'!$AC$115,'Act vs Bug 2016'!$AE$115,'Act vs Bug 2016'!$AK$115,'Act vs Bug 2016'!$AM$115,'Act vs Bug 2016'!$AS$115,'Act vs Bug 2016'!$AU$115,'Act vs Bug 2016'!$BA$115,'Act vs Bug 2016'!$BC$115,'Act vs Bug 2016'!$BI$115,'Act vs Bug 2016'!$BK$115,'Act vs Bug 2016'!$BQ$115,'Act vs Bug 2016'!$BS$115</definedName>
    <definedName name="QB_FORMULA_184" localSheetId="1" hidden="1">'Act vs Bug 2016'!$BY$115,'Act vs Bug 2016'!$CA$115,'Act vs Bug 2016'!$CG$115,'Act vs Bug 2016'!$CI$115,'Act vs Bug 2016'!$CO$115,'Act vs Bug 2016'!$CQ$115,'Act vs Bug 2016'!$CW$115,'Act vs Bug 2016'!$CY$115,'Act vs Bug 2016'!$DA$115,'Act vs Bug 2016'!$DC$115,'Act vs Bug 2016'!$DE$115,'Act vs Bug 2016'!$DG$115,'Act vs Bug 2016'!$M$116,'Act vs Bug 2016'!$O$116,'Act vs Bug 2016'!$U$116,'Act vs Bug 2016'!$W$116</definedName>
    <definedName name="QB_FORMULA_185" localSheetId="1" hidden="1">'Act vs Bug 2016'!$AC$116,'Act vs Bug 2016'!$AE$116,'Act vs Bug 2016'!$AK$116,'Act vs Bug 2016'!$AM$116,'Act vs Bug 2016'!$AS$116,'Act vs Bug 2016'!$AU$116,'Act vs Bug 2016'!$BA$116,'Act vs Bug 2016'!$BC$116,'Act vs Bug 2016'!$BI$116,'Act vs Bug 2016'!$BK$116,'Act vs Bug 2016'!$BQ$116,'Act vs Bug 2016'!$BS$116,'Act vs Bug 2016'!$BY$116,'Act vs Bug 2016'!$CA$116,'Act vs Bug 2016'!$CG$116,'Act vs Bug 2016'!$CI$116</definedName>
    <definedName name="QB_FORMULA_186" localSheetId="1" hidden="1">'Act vs Bug 2016'!$CO$116,'Act vs Bug 2016'!$CQ$116,'Act vs Bug 2016'!$CW$116,'Act vs Bug 2016'!$CY$116,'Act vs Bug 2016'!$DA$116,'Act vs Bug 2016'!$DC$116,'Act vs Bug 2016'!$DE$116,'Act vs Bug 2016'!$DG$116,'Act vs Bug 2016'!$M$117,'Act vs Bug 2016'!$O$117,'Act vs Bug 2016'!$U$117,'Act vs Bug 2016'!$W$117,'Act vs Bug 2016'!$AC$117,'Act vs Bug 2016'!$AE$117,'Act vs Bug 2016'!$AK$117,'Act vs Bug 2016'!$AM$117</definedName>
    <definedName name="QB_FORMULA_187" localSheetId="1" hidden="1">'Act vs Bug 2016'!$AS$117,'Act vs Bug 2016'!$AU$117,'Act vs Bug 2016'!$BA$117,'Act vs Bug 2016'!$BC$117,'Act vs Bug 2016'!$BI$117,'Act vs Bug 2016'!$BK$117,'Act vs Bug 2016'!$BQ$117,'Act vs Bug 2016'!$BS$117,'Act vs Bug 2016'!$BY$117,'Act vs Bug 2016'!$CA$117,'Act vs Bug 2016'!$CG$117,'Act vs Bug 2016'!$CI$117,'Act vs Bug 2016'!$CO$117,'Act vs Bug 2016'!$CQ$117,'Act vs Bug 2016'!$CW$117,'Act vs Bug 2016'!$CY$117</definedName>
    <definedName name="QB_FORMULA_188" localSheetId="1" hidden="1">'Act vs Bug 2016'!$DA$117,'Act vs Bug 2016'!$DC$117,'Act vs Bug 2016'!$DE$117,'Act vs Bug 2016'!$DG$117,'Act vs Bug 2016'!$M$118,'Act vs Bug 2016'!$O$118,'Act vs Bug 2016'!$U$118,'Act vs Bug 2016'!$W$118,'Act vs Bug 2016'!$AC$118,'Act vs Bug 2016'!$AE$118,'Act vs Bug 2016'!$AK$118,'Act vs Bug 2016'!$AM$118,'Act vs Bug 2016'!$AS$118,'Act vs Bug 2016'!$AU$118,'Act vs Bug 2016'!$BA$118,'Act vs Bug 2016'!$BC$118</definedName>
    <definedName name="QB_FORMULA_189" localSheetId="1" hidden="1">'Act vs Bug 2016'!$BI$118,'Act vs Bug 2016'!$BK$118,'Act vs Bug 2016'!$BQ$118,'Act vs Bug 2016'!$BS$118,'Act vs Bug 2016'!$BY$118,'Act vs Bug 2016'!$CA$118,'Act vs Bug 2016'!$CG$118,'Act vs Bug 2016'!$CI$118,'Act vs Bug 2016'!$CO$118,'Act vs Bug 2016'!$CQ$118,'Act vs Bug 2016'!$CW$118,'Act vs Bug 2016'!$CY$118,'Act vs Bug 2016'!$DA$118,'Act vs Bug 2016'!$DC$118,'Act vs Bug 2016'!$DE$118,'Act vs Bug 2016'!$DG$118</definedName>
    <definedName name="QB_FORMULA_19" localSheetId="1" hidden="1">'Act vs Bug 2016'!$AC$16,'Act vs Bug 2016'!$AE$16,'Act vs Bug 2016'!$AK$16,'Act vs Bug 2016'!$AM$16,'Act vs Bug 2016'!$AS$16,'Act vs Bug 2016'!$AU$16,'Act vs Bug 2016'!$BA$16,'Act vs Bug 2016'!$BC$16,'Act vs Bug 2016'!$BI$16,'Act vs Bug 2016'!$BK$16,'Act vs Bug 2016'!$BQ$16,'Act vs Bug 2016'!$BS$16,'Act vs Bug 2016'!$BY$16,'Act vs Bug 2016'!$CA$16,'Act vs Bug 2016'!$CG$16,'Act vs Bug 2016'!$CI$16</definedName>
    <definedName name="QB_FORMULA_190" localSheetId="1" hidden="1">'Act vs Bug 2016'!$I$119,'Act vs Bug 2016'!$K$119,'Act vs Bug 2016'!$M$119,'Act vs Bug 2016'!$O$119,'Act vs Bug 2016'!$Q$119,'Act vs Bug 2016'!$S$119,'Act vs Bug 2016'!$U$119,'Act vs Bug 2016'!$W$119,'Act vs Bug 2016'!$Y$119,'Act vs Bug 2016'!$AA$119,'Act vs Bug 2016'!$AC$119,'Act vs Bug 2016'!$AE$119,'Act vs Bug 2016'!$AG$119,'Act vs Bug 2016'!$AI$119,'Act vs Bug 2016'!$AK$119,'Act vs Bug 2016'!$AM$119</definedName>
    <definedName name="QB_FORMULA_191" localSheetId="1" hidden="1">'Act vs Bug 2016'!$AO$119,'Act vs Bug 2016'!$AQ$119,'Act vs Bug 2016'!$AS$119,'Act vs Bug 2016'!$AU$119,'Act vs Bug 2016'!$AW$119,'Act vs Bug 2016'!$AY$119,'Act vs Bug 2016'!$BA$119,'Act vs Bug 2016'!$BC$119,'Act vs Bug 2016'!$BE$119,'Act vs Bug 2016'!$BG$119,'Act vs Bug 2016'!$BI$119,'Act vs Bug 2016'!$BK$119,'Act vs Bug 2016'!$BM$119,'Act vs Bug 2016'!$BO$119,'Act vs Bug 2016'!$BQ$119,'Act vs Bug 2016'!$BS$119</definedName>
    <definedName name="QB_FORMULA_192" localSheetId="1" hidden="1">'Act vs Bug 2016'!$BU$119,'Act vs Bug 2016'!$BW$119,'Act vs Bug 2016'!$BY$119,'Act vs Bug 2016'!$CA$119,'Act vs Bug 2016'!$CC$119,'Act vs Bug 2016'!$CE$119,'Act vs Bug 2016'!$CG$119,'Act vs Bug 2016'!$CI$119,'Act vs Bug 2016'!$CK$119,'Act vs Bug 2016'!$CM$119,'Act vs Bug 2016'!$CO$119,'Act vs Bug 2016'!$CQ$119,'Act vs Bug 2016'!$CS$119,'Act vs Bug 2016'!$CU$119,'Act vs Bug 2016'!$CW$119,'Act vs Bug 2016'!$CY$119</definedName>
    <definedName name="QB_FORMULA_193" localSheetId="1" hidden="1">'Act vs Bug 2016'!$DA$119,'Act vs Bug 2016'!$DC$119,'Act vs Bug 2016'!$DE$119,'Act vs Bug 2016'!$DG$119,'Act vs Bug 2016'!$M$120,'Act vs Bug 2016'!$O$120,'Act vs Bug 2016'!$U$120,'Act vs Bug 2016'!$W$120,'Act vs Bug 2016'!$AC$120,'Act vs Bug 2016'!$AE$120,'Act vs Bug 2016'!$AK$120,'Act vs Bug 2016'!$AM$120,'Act vs Bug 2016'!$AS$120,'Act vs Bug 2016'!$AU$120,'Act vs Bug 2016'!$BA$120,'Act vs Bug 2016'!$BC$120</definedName>
    <definedName name="QB_FORMULA_194" localSheetId="1" hidden="1">'Act vs Bug 2016'!$BI$120,'Act vs Bug 2016'!$BK$120,'Act vs Bug 2016'!$BQ$120,'Act vs Bug 2016'!$BS$120,'Act vs Bug 2016'!$BY$120,'Act vs Bug 2016'!$CA$120,'Act vs Bug 2016'!$CG$120,'Act vs Bug 2016'!$CI$120,'Act vs Bug 2016'!$CO$120,'Act vs Bug 2016'!$CQ$120,'Act vs Bug 2016'!$CW$120,'Act vs Bug 2016'!$CY$120,'Act vs Bug 2016'!$DA$120,'Act vs Bug 2016'!$DC$120,'Act vs Bug 2016'!$DE$120,'Act vs Bug 2016'!$DG$120</definedName>
    <definedName name="QB_FORMULA_195" localSheetId="1" hidden="1">'Act vs Bug 2016'!$M$121,'Act vs Bug 2016'!$O$121,'Act vs Bug 2016'!$U$121,'Act vs Bug 2016'!$W$121,'Act vs Bug 2016'!$AC$121,'Act vs Bug 2016'!$AE$121,'Act vs Bug 2016'!$AK$121,'Act vs Bug 2016'!$AM$121,'Act vs Bug 2016'!$AS$121,'Act vs Bug 2016'!$AU$121,'Act vs Bug 2016'!$BA$121,'Act vs Bug 2016'!$BC$121,'Act vs Bug 2016'!$BI$121,'Act vs Bug 2016'!$BK$121,'Act vs Bug 2016'!$BQ$121,'Act vs Bug 2016'!$BS$121</definedName>
    <definedName name="QB_FORMULA_196" localSheetId="1" hidden="1">'Act vs Bug 2016'!$BY$121,'Act vs Bug 2016'!$CA$121,'Act vs Bug 2016'!$CG$121,'Act vs Bug 2016'!$CI$121,'Act vs Bug 2016'!$CO$121,'Act vs Bug 2016'!$CQ$121,'Act vs Bug 2016'!$CW$121,'Act vs Bug 2016'!$CY$121,'Act vs Bug 2016'!$DA$121,'Act vs Bug 2016'!$DC$121,'Act vs Bug 2016'!$DE$121,'Act vs Bug 2016'!$DG$121,'Act vs Bug 2016'!$M$122,'Act vs Bug 2016'!$O$122,'Act vs Bug 2016'!$U$122,'Act vs Bug 2016'!$W$122</definedName>
    <definedName name="QB_FORMULA_197" localSheetId="1" hidden="1">'Act vs Bug 2016'!$AC$122,'Act vs Bug 2016'!$AE$122,'Act vs Bug 2016'!$AK$122,'Act vs Bug 2016'!$AM$122,'Act vs Bug 2016'!$AS$122,'Act vs Bug 2016'!$AU$122,'Act vs Bug 2016'!$BA$122,'Act vs Bug 2016'!$BC$122,'Act vs Bug 2016'!$BI$122,'Act vs Bug 2016'!$BK$122,'Act vs Bug 2016'!$BQ$122,'Act vs Bug 2016'!$BS$122,'Act vs Bug 2016'!$BY$122,'Act vs Bug 2016'!$CA$122,'Act vs Bug 2016'!$CG$122,'Act vs Bug 2016'!$CI$122</definedName>
    <definedName name="QB_FORMULA_198" localSheetId="1" hidden="1">'Act vs Bug 2016'!$CO$122,'Act vs Bug 2016'!$CQ$122,'Act vs Bug 2016'!$CW$122,'Act vs Bug 2016'!$CY$122,'Act vs Bug 2016'!$DA$122,'Act vs Bug 2016'!$DC$122,'Act vs Bug 2016'!$DE$122,'Act vs Bug 2016'!$DG$122,'Act vs Bug 2016'!$M$123,'Act vs Bug 2016'!$O$123,'Act vs Bug 2016'!$U$123,'Act vs Bug 2016'!$W$123,'Act vs Bug 2016'!$AC$123,'Act vs Bug 2016'!$AE$123,'Act vs Bug 2016'!$AK$123,'Act vs Bug 2016'!$AM$123</definedName>
    <definedName name="QB_FORMULA_199" localSheetId="1" hidden="1">'Act vs Bug 2016'!$AS$123,'Act vs Bug 2016'!$AU$123,'Act vs Bug 2016'!$BA$123,'Act vs Bug 2016'!$BC$123,'Act vs Bug 2016'!$BI$123,'Act vs Bug 2016'!$BK$123,'Act vs Bug 2016'!$BQ$123,'Act vs Bug 2016'!$BS$123,'Act vs Bug 2016'!$BY$123,'Act vs Bug 2016'!$CA$123,'Act vs Bug 2016'!$CG$123,'Act vs Bug 2016'!$CI$123,'Act vs Bug 2016'!$CO$123,'Act vs Bug 2016'!$CQ$123,'Act vs Bug 2016'!$CW$123,'Act vs Bug 2016'!$CY$123</definedName>
    <definedName name="QB_FORMULA_2" localSheetId="1" hidden="1">'Act vs Bug 2016'!$AC$7,'Act vs Bug 2016'!$AE$7,'Act vs Bug 2016'!$AK$7,'Act vs Bug 2016'!$AM$7,'Act vs Bug 2016'!$AS$7,'Act vs Bug 2016'!$AU$7,'Act vs Bug 2016'!$BA$7,'Act vs Bug 2016'!$BC$7,'Act vs Bug 2016'!$BI$7,'Act vs Bug 2016'!$BK$7,'Act vs Bug 2016'!$BQ$7,'Act vs Bug 2016'!$BS$7,'Act vs Bug 2016'!$BY$7,'Act vs Bug 2016'!$CA$7,'Act vs Bug 2016'!$CG$7,'Act vs Bug 2016'!$CI$7</definedName>
    <definedName name="QB_FORMULA_20" localSheetId="1" hidden="1">'Act vs Bug 2016'!$CO$16,'Act vs Bug 2016'!$CQ$16,'Act vs Bug 2016'!$CW$16,'Act vs Bug 2016'!$CY$16,'Act vs Bug 2016'!$DA$16,'Act vs Bug 2016'!$DC$16,'Act vs Bug 2016'!$DE$16,'Act vs Bug 2016'!$DG$16,'Act vs Bug 2016'!$M$18,'Act vs Bug 2016'!$O$18,'Act vs Bug 2016'!$U$18,'Act vs Bug 2016'!$W$18,'Act vs Bug 2016'!$AC$18,'Act vs Bug 2016'!$AE$18,'Act vs Bug 2016'!$AK$18,'Act vs Bug 2016'!$AM$18</definedName>
    <definedName name="QB_FORMULA_200" localSheetId="1" hidden="1">'Act vs Bug 2016'!$DA$123,'Act vs Bug 2016'!$DC$123,'Act vs Bug 2016'!$DE$123,'Act vs Bug 2016'!$DG$123,'Act vs Bug 2016'!$M$124,'Act vs Bug 2016'!$O$124,'Act vs Bug 2016'!$U$124,'Act vs Bug 2016'!$W$124,'Act vs Bug 2016'!$AC$124,'Act vs Bug 2016'!$AE$124,'Act vs Bug 2016'!$AK$124,'Act vs Bug 2016'!$AM$124,'Act vs Bug 2016'!$AS$124,'Act vs Bug 2016'!$AU$124,'Act vs Bug 2016'!$BA$124,'Act vs Bug 2016'!$BC$124</definedName>
    <definedName name="QB_FORMULA_201" localSheetId="1" hidden="1">'Act vs Bug 2016'!$BI$124,'Act vs Bug 2016'!$BK$124,'Act vs Bug 2016'!$BQ$124,'Act vs Bug 2016'!$BS$124,'Act vs Bug 2016'!$BY$124,'Act vs Bug 2016'!$CA$124,'Act vs Bug 2016'!$CG$124,'Act vs Bug 2016'!$CI$124,'Act vs Bug 2016'!$CO$124,'Act vs Bug 2016'!$CQ$124,'Act vs Bug 2016'!$CW$124,'Act vs Bug 2016'!$CY$124,'Act vs Bug 2016'!$DA$124,'Act vs Bug 2016'!$DC$124,'Act vs Bug 2016'!$DE$124,'Act vs Bug 2016'!$DG$124</definedName>
    <definedName name="QB_FORMULA_202" localSheetId="1" hidden="1">'Act vs Bug 2016'!$M$125,'Act vs Bug 2016'!$O$125,'Act vs Bug 2016'!$U$125,'Act vs Bug 2016'!$W$125,'Act vs Bug 2016'!$AC$125,'Act vs Bug 2016'!$AE$125,'Act vs Bug 2016'!$AK$125,'Act vs Bug 2016'!$AM$125,'Act vs Bug 2016'!$AS$125,'Act vs Bug 2016'!$AU$125,'Act vs Bug 2016'!$BA$125,'Act vs Bug 2016'!$BC$125,'Act vs Bug 2016'!$BI$125,'Act vs Bug 2016'!$BK$125,'Act vs Bug 2016'!$BQ$125,'Act vs Bug 2016'!$BS$125</definedName>
    <definedName name="QB_FORMULA_203" localSheetId="1" hidden="1">'Act vs Bug 2016'!$BY$125,'Act vs Bug 2016'!$CA$125,'Act vs Bug 2016'!$CG$125,'Act vs Bug 2016'!$CI$125,'Act vs Bug 2016'!$CO$125,'Act vs Bug 2016'!$CQ$125,'Act vs Bug 2016'!$CW$125,'Act vs Bug 2016'!$CY$125,'Act vs Bug 2016'!$DA$125,'Act vs Bug 2016'!$DC$125,'Act vs Bug 2016'!$DE$125,'Act vs Bug 2016'!$DG$125,'Act vs Bug 2016'!$M$126,'Act vs Bug 2016'!$O$126,'Act vs Bug 2016'!$U$126,'Act vs Bug 2016'!$W$126</definedName>
    <definedName name="QB_FORMULA_204" localSheetId="1" hidden="1">'Act vs Bug 2016'!$AC$126,'Act vs Bug 2016'!$AE$126,'Act vs Bug 2016'!$AK$126,'Act vs Bug 2016'!$AM$126,'Act vs Bug 2016'!$AS$126,'Act vs Bug 2016'!$AU$126,'Act vs Bug 2016'!$BA$126,'Act vs Bug 2016'!$BC$126,'Act vs Bug 2016'!$BI$126,'Act vs Bug 2016'!$BK$126,'Act vs Bug 2016'!$BQ$126,'Act vs Bug 2016'!$BS$126,'Act vs Bug 2016'!$BY$126,'Act vs Bug 2016'!$CA$126,'Act vs Bug 2016'!$CG$126,'Act vs Bug 2016'!$CI$126</definedName>
    <definedName name="QB_FORMULA_205" localSheetId="1" hidden="1">'Act vs Bug 2016'!$CO$126,'Act vs Bug 2016'!$CQ$126,'Act vs Bug 2016'!$CW$126,'Act vs Bug 2016'!$CY$126,'Act vs Bug 2016'!$DA$126,'Act vs Bug 2016'!$DC$126,'Act vs Bug 2016'!$DE$126,'Act vs Bug 2016'!$DG$126,'Act vs Bug 2016'!$M$127,'Act vs Bug 2016'!$O$127,'Act vs Bug 2016'!$U$127,'Act vs Bug 2016'!$W$127,'Act vs Bug 2016'!$AC$127,'Act vs Bug 2016'!$AE$127,'Act vs Bug 2016'!$AK$127,'Act vs Bug 2016'!$AM$127</definedName>
    <definedName name="QB_FORMULA_206" localSheetId="1" hidden="1">'Act vs Bug 2016'!$AS$127,'Act vs Bug 2016'!$AU$127,'Act vs Bug 2016'!$BA$127,'Act vs Bug 2016'!$BC$127,'Act vs Bug 2016'!$BI$127,'Act vs Bug 2016'!$BK$127,'Act vs Bug 2016'!$BQ$127,'Act vs Bug 2016'!$BS$127,'Act vs Bug 2016'!$BY$127,'Act vs Bug 2016'!$CA$127,'Act vs Bug 2016'!$CG$127,'Act vs Bug 2016'!$CI$127,'Act vs Bug 2016'!$CO$127,'Act vs Bug 2016'!$CQ$127,'Act vs Bug 2016'!$CW$127,'Act vs Bug 2016'!$CY$127</definedName>
    <definedName name="QB_FORMULA_207" localSheetId="1" hidden="1">'Act vs Bug 2016'!$DA$127,'Act vs Bug 2016'!$DC$127,'Act vs Bug 2016'!$DE$127,'Act vs Bug 2016'!$DG$127,'Act vs Bug 2016'!$M$128,'Act vs Bug 2016'!$O$128,'Act vs Bug 2016'!$U$128,'Act vs Bug 2016'!$W$128,'Act vs Bug 2016'!$AC$128,'Act vs Bug 2016'!$AE$128,'Act vs Bug 2016'!$AK$128,'Act vs Bug 2016'!$AM$128,'Act vs Bug 2016'!$AS$128,'Act vs Bug 2016'!$AU$128,'Act vs Bug 2016'!$BA$128,'Act vs Bug 2016'!$BC$128</definedName>
    <definedName name="QB_FORMULA_208" localSheetId="1" hidden="1">'Act vs Bug 2016'!$BI$128,'Act vs Bug 2016'!$BK$128,'Act vs Bug 2016'!$BQ$128,'Act vs Bug 2016'!$BS$128,'Act vs Bug 2016'!$BY$128,'Act vs Bug 2016'!$CA$128,'Act vs Bug 2016'!$CG$128,'Act vs Bug 2016'!$CI$128,'Act vs Bug 2016'!$CO$128,'Act vs Bug 2016'!$CQ$128,'Act vs Bug 2016'!$CW$128,'Act vs Bug 2016'!$CY$128,'Act vs Bug 2016'!$DA$128,'Act vs Bug 2016'!$DC$128,'Act vs Bug 2016'!$DE$128,'Act vs Bug 2016'!$DG$128</definedName>
    <definedName name="QB_FORMULA_209" localSheetId="1" hidden="1">'Act vs Bug 2016'!$M$129,'Act vs Bug 2016'!$O$129,'Act vs Bug 2016'!$U$129,'Act vs Bug 2016'!$W$129,'Act vs Bug 2016'!$AC$129,'Act vs Bug 2016'!$AE$129,'Act vs Bug 2016'!$AK$129,'Act vs Bug 2016'!$AM$129,'Act vs Bug 2016'!$AS$129,'Act vs Bug 2016'!$AU$129,'Act vs Bug 2016'!$BA$129,'Act vs Bug 2016'!$BC$129,'Act vs Bug 2016'!$BI$129,'Act vs Bug 2016'!$BK$129,'Act vs Bug 2016'!$BQ$129,'Act vs Bug 2016'!$BS$129</definedName>
    <definedName name="QB_FORMULA_21" localSheetId="1" hidden="1">'Act vs Bug 2016'!$AS$18,'Act vs Bug 2016'!$AU$18,'Act vs Bug 2016'!$BA$18,'Act vs Bug 2016'!$BC$18,'Act vs Bug 2016'!$BI$18,'Act vs Bug 2016'!$BK$18,'Act vs Bug 2016'!$BQ$18,'Act vs Bug 2016'!$BS$18,'Act vs Bug 2016'!$BY$18,'Act vs Bug 2016'!$CA$18,'Act vs Bug 2016'!$CG$18,'Act vs Bug 2016'!$CI$18,'Act vs Bug 2016'!$CO$18,'Act vs Bug 2016'!$CQ$18,'Act vs Bug 2016'!$CW$18,'Act vs Bug 2016'!$CY$18</definedName>
    <definedName name="QB_FORMULA_210" localSheetId="1" hidden="1">'Act vs Bug 2016'!$BY$129,'Act vs Bug 2016'!$CA$129,'Act vs Bug 2016'!$CG$129,'Act vs Bug 2016'!$CI$129,'Act vs Bug 2016'!$CO$129,'Act vs Bug 2016'!$CQ$129,'Act vs Bug 2016'!$CW$129,'Act vs Bug 2016'!$CY$129,'Act vs Bug 2016'!$DA$129,'Act vs Bug 2016'!$DC$129,'Act vs Bug 2016'!$DE$129,'Act vs Bug 2016'!$DG$129,'Act vs Bug 2016'!$M$130,'Act vs Bug 2016'!$O$130,'Act vs Bug 2016'!$U$130,'Act vs Bug 2016'!$W$130</definedName>
    <definedName name="QB_FORMULA_211" localSheetId="1" hidden="1">'Act vs Bug 2016'!$AC$130,'Act vs Bug 2016'!$AE$130,'Act vs Bug 2016'!$AK$130,'Act vs Bug 2016'!$AM$130,'Act vs Bug 2016'!$AS$130,'Act vs Bug 2016'!$AU$130,'Act vs Bug 2016'!$BA$130,'Act vs Bug 2016'!$BC$130,'Act vs Bug 2016'!$BI$130,'Act vs Bug 2016'!$BK$130,'Act vs Bug 2016'!$BQ$130,'Act vs Bug 2016'!$BS$130,'Act vs Bug 2016'!$BY$130,'Act vs Bug 2016'!$CA$130,'Act vs Bug 2016'!$CG$130,'Act vs Bug 2016'!$CI$130</definedName>
    <definedName name="QB_FORMULA_212" localSheetId="1" hidden="1">'Act vs Bug 2016'!$CO$130,'Act vs Bug 2016'!$CQ$130,'Act vs Bug 2016'!$CW$130,'Act vs Bug 2016'!$CY$130,'Act vs Bug 2016'!$DA$130,'Act vs Bug 2016'!$DC$130,'Act vs Bug 2016'!$DE$130,'Act vs Bug 2016'!$DG$130,'Act vs Bug 2016'!$M$131,'Act vs Bug 2016'!$O$131,'Act vs Bug 2016'!$U$131,'Act vs Bug 2016'!$W$131,'Act vs Bug 2016'!$AC$131,'Act vs Bug 2016'!$AE$131,'Act vs Bug 2016'!$AK$131,'Act vs Bug 2016'!$AM$131</definedName>
    <definedName name="QB_FORMULA_213" localSheetId="1" hidden="1">'Act vs Bug 2016'!$AS$131,'Act vs Bug 2016'!$AU$131,'Act vs Bug 2016'!$BA$131,'Act vs Bug 2016'!$BC$131,'Act vs Bug 2016'!$BI$131,'Act vs Bug 2016'!$BK$131,'Act vs Bug 2016'!$BQ$131,'Act vs Bug 2016'!$BS$131,'Act vs Bug 2016'!$BY$131,'Act vs Bug 2016'!$CA$131,'Act vs Bug 2016'!$CG$131,'Act vs Bug 2016'!$CI$131,'Act vs Bug 2016'!$CO$131,'Act vs Bug 2016'!$CQ$131,'Act vs Bug 2016'!$CW$131,'Act vs Bug 2016'!$CY$131</definedName>
    <definedName name="QB_FORMULA_214" localSheetId="1" hidden="1">'Act vs Bug 2016'!$DA$131,'Act vs Bug 2016'!$DC$131,'Act vs Bug 2016'!$DE$131,'Act vs Bug 2016'!$DG$131,'Act vs Bug 2016'!$M$132,'Act vs Bug 2016'!$O$132,'Act vs Bug 2016'!$U$132,'Act vs Bug 2016'!$W$132,'Act vs Bug 2016'!$AC$132,'Act vs Bug 2016'!$AE$132,'Act vs Bug 2016'!$AK$132,'Act vs Bug 2016'!$AM$132,'Act vs Bug 2016'!$AS$132,'Act vs Bug 2016'!$AU$132,'Act vs Bug 2016'!$BA$132,'Act vs Bug 2016'!$BC$132</definedName>
    <definedName name="QB_FORMULA_215" localSheetId="1" hidden="1">'Act vs Bug 2016'!$BI$132,'Act vs Bug 2016'!$BK$132,'Act vs Bug 2016'!$BQ$132,'Act vs Bug 2016'!$BS$132,'Act vs Bug 2016'!$BY$132,'Act vs Bug 2016'!$CA$132,'Act vs Bug 2016'!$CG$132,'Act vs Bug 2016'!$CI$132,'Act vs Bug 2016'!$CO$132,'Act vs Bug 2016'!$CQ$132,'Act vs Bug 2016'!$CW$132,'Act vs Bug 2016'!$CY$132,'Act vs Bug 2016'!$DA$132,'Act vs Bug 2016'!$DC$132,'Act vs Bug 2016'!$DE$132,'Act vs Bug 2016'!$DG$132</definedName>
    <definedName name="QB_FORMULA_216" localSheetId="1" hidden="1">'Act vs Bug 2016'!$I$133,'Act vs Bug 2016'!$K$133,'Act vs Bug 2016'!$M$133,'Act vs Bug 2016'!$O$133,'Act vs Bug 2016'!$Q$133,'Act vs Bug 2016'!$S$133,'Act vs Bug 2016'!$U$133,'Act vs Bug 2016'!$W$133,'Act vs Bug 2016'!$Y$133,'Act vs Bug 2016'!$AA$133,'Act vs Bug 2016'!$AC$133,'Act vs Bug 2016'!$AE$133,'Act vs Bug 2016'!$AG$133,'Act vs Bug 2016'!$AI$133,'Act vs Bug 2016'!$AK$133,'Act vs Bug 2016'!$AM$133</definedName>
    <definedName name="QB_FORMULA_217" localSheetId="1" hidden="1">'Act vs Bug 2016'!$AO$133,'Act vs Bug 2016'!$AQ$133,'Act vs Bug 2016'!$AS$133,'Act vs Bug 2016'!$AU$133,'Act vs Bug 2016'!$AW$133,'Act vs Bug 2016'!$AY$133,'Act vs Bug 2016'!$BA$133,'Act vs Bug 2016'!$BC$133,'Act vs Bug 2016'!$BE$133,'Act vs Bug 2016'!$BG$133,'Act vs Bug 2016'!$BI$133,'Act vs Bug 2016'!$BK$133,'Act vs Bug 2016'!$BM$133,'Act vs Bug 2016'!$BO$133,'Act vs Bug 2016'!$BQ$133,'Act vs Bug 2016'!$BS$133</definedName>
    <definedName name="QB_FORMULA_218" localSheetId="1" hidden="1">'Act vs Bug 2016'!$BU$133,'Act vs Bug 2016'!$BW$133,'Act vs Bug 2016'!$BY$133,'Act vs Bug 2016'!$CA$133,'Act vs Bug 2016'!$CC$133,'Act vs Bug 2016'!$CE$133,'Act vs Bug 2016'!$CG$133,'Act vs Bug 2016'!$CI$133,'Act vs Bug 2016'!$CK$133,'Act vs Bug 2016'!$CM$133,'Act vs Bug 2016'!$CO$133,'Act vs Bug 2016'!$CQ$133,'Act vs Bug 2016'!$CS$133,'Act vs Bug 2016'!$CU$133,'Act vs Bug 2016'!$CW$133,'Act vs Bug 2016'!$CY$133</definedName>
    <definedName name="QB_FORMULA_219" localSheetId="1" hidden="1">'Act vs Bug 2016'!$DA$133,'Act vs Bug 2016'!$DC$133,'Act vs Bug 2016'!$DE$133,'Act vs Bug 2016'!$DG$133,'Act vs Bug 2016'!$M$135,'Act vs Bug 2016'!$O$135,'Act vs Bug 2016'!$U$135,'Act vs Bug 2016'!$W$135,'Act vs Bug 2016'!$AC$135,'Act vs Bug 2016'!$AE$135,'Act vs Bug 2016'!$AK$135,'Act vs Bug 2016'!$AM$135,'Act vs Bug 2016'!$AS$135,'Act vs Bug 2016'!$AU$135,'Act vs Bug 2016'!$BA$135,'Act vs Bug 2016'!$BC$135</definedName>
    <definedName name="QB_FORMULA_22" localSheetId="1" hidden="1">'Act vs Bug 2016'!$DA$18,'Act vs Bug 2016'!$DC$18,'Act vs Bug 2016'!$DE$18,'Act vs Bug 2016'!$DG$18,'Act vs Bug 2016'!$M$20,'Act vs Bug 2016'!$O$20,'Act vs Bug 2016'!$U$20,'Act vs Bug 2016'!$W$20,'Act vs Bug 2016'!$AC$20,'Act vs Bug 2016'!$AE$20,'Act vs Bug 2016'!$AK$20,'Act vs Bug 2016'!$AM$20,'Act vs Bug 2016'!$AS$20,'Act vs Bug 2016'!$AU$20,'Act vs Bug 2016'!$BA$20,'Act vs Bug 2016'!$BC$20</definedName>
    <definedName name="QB_FORMULA_220" localSheetId="1" hidden="1">'Act vs Bug 2016'!$BI$135,'Act vs Bug 2016'!$BK$135,'Act vs Bug 2016'!$BQ$135,'Act vs Bug 2016'!$BS$135,'Act vs Bug 2016'!$BY$135,'Act vs Bug 2016'!$CA$135,'Act vs Bug 2016'!$CG$135,'Act vs Bug 2016'!$CI$135,'Act vs Bug 2016'!$CO$135,'Act vs Bug 2016'!$CQ$135,'Act vs Bug 2016'!$CW$135,'Act vs Bug 2016'!$CY$135,'Act vs Bug 2016'!$DA$135,'Act vs Bug 2016'!$DC$135,'Act vs Bug 2016'!$DE$135,'Act vs Bug 2016'!$DG$135</definedName>
    <definedName name="QB_FORMULA_221" localSheetId="1" hidden="1">'Act vs Bug 2016'!$M$136,'Act vs Bug 2016'!$O$136,'Act vs Bug 2016'!$U$136,'Act vs Bug 2016'!$W$136,'Act vs Bug 2016'!$AC$136,'Act vs Bug 2016'!$AE$136,'Act vs Bug 2016'!$AK$136,'Act vs Bug 2016'!$AM$136,'Act vs Bug 2016'!$AS$136,'Act vs Bug 2016'!$AU$136,'Act vs Bug 2016'!$BA$136,'Act vs Bug 2016'!$BC$136,'Act vs Bug 2016'!$BI$136,'Act vs Bug 2016'!$BK$136,'Act vs Bug 2016'!$BQ$136,'Act vs Bug 2016'!$BS$136</definedName>
    <definedName name="QB_FORMULA_222" localSheetId="1" hidden="1">'Act vs Bug 2016'!$BY$136,'Act vs Bug 2016'!$CA$136,'Act vs Bug 2016'!$CG$136,'Act vs Bug 2016'!$CI$136,'Act vs Bug 2016'!$CO$136,'Act vs Bug 2016'!$CQ$136,'Act vs Bug 2016'!$CW$136,'Act vs Bug 2016'!$CY$136,'Act vs Bug 2016'!$DA$136,'Act vs Bug 2016'!$DC$136,'Act vs Bug 2016'!$DE$136,'Act vs Bug 2016'!$DG$136,'Act vs Bug 2016'!$M$137,'Act vs Bug 2016'!$O$137,'Act vs Bug 2016'!$U$137,'Act vs Bug 2016'!$W$137</definedName>
    <definedName name="QB_FORMULA_223" localSheetId="1" hidden="1">'Act vs Bug 2016'!$AC$137,'Act vs Bug 2016'!$AE$137,'Act vs Bug 2016'!$AK$137,'Act vs Bug 2016'!$AM$137,'Act vs Bug 2016'!$AS$137,'Act vs Bug 2016'!$AU$137,'Act vs Bug 2016'!$BA$137,'Act vs Bug 2016'!$BC$137,'Act vs Bug 2016'!$BI$137,'Act vs Bug 2016'!$BK$137,'Act vs Bug 2016'!$BQ$137,'Act vs Bug 2016'!$BS$137,'Act vs Bug 2016'!$BY$137,'Act vs Bug 2016'!$CA$137,'Act vs Bug 2016'!$CG$137,'Act vs Bug 2016'!$CI$137</definedName>
    <definedName name="QB_FORMULA_224" localSheetId="1" hidden="1">'Act vs Bug 2016'!$CO$137,'Act vs Bug 2016'!$CQ$137,'Act vs Bug 2016'!$CW$137,'Act vs Bug 2016'!$CY$137,'Act vs Bug 2016'!$DA$137,'Act vs Bug 2016'!$DC$137,'Act vs Bug 2016'!$DE$137,'Act vs Bug 2016'!$DG$137,'Act vs Bug 2016'!$I$138,'Act vs Bug 2016'!$K$138,'Act vs Bug 2016'!$M$138,'Act vs Bug 2016'!$O$138,'Act vs Bug 2016'!$Q$138,'Act vs Bug 2016'!$S$138,'Act vs Bug 2016'!$U$138,'Act vs Bug 2016'!$W$138</definedName>
    <definedName name="QB_FORMULA_225" localSheetId="1" hidden="1">'Act vs Bug 2016'!$Y$138,'Act vs Bug 2016'!$AA$138,'Act vs Bug 2016'!$AC$138,'Act vs Bug 2016'!$AE$138,'Act vs Bug 2016'!$AG$138,'Act vs Bug 2016'!$AI$138,'Act vs Bug 2016'!$AK$138,'Act vs Bug 2016'!$AM$138,'Act vs Bug 2016'!$AO$138,'Act vs Bug 2016'!$AQ$138,'Act vs Bug 2016'!$AS$138,'Act vs Bug 2016'!$AU$138,'Act vs Bug 2016'!$AW$138,'Act vs Bug 2016'!$AY$138,'Act vs Bug 2016'!$BA$138,'Act vs Bug 2016'!$BC$138</definedName>
    <definedName name="QB_FORMULA_226" localSheetId="1" hidden="1">'Act vs Bug 2016'!$BE$138,'Act vs Bug 2016'!$BG$138,'Act vs Bug 2016'!$BI$138,'Act vs Bug 2016'!$BK$138,'Act vs Bug 2016'!$BM$138,'Act vs Bug 2016'!$BO$138,'Act vs Bug 2016'!$BQ$138,'Act vs Bug 2016'!$BS$138,'Act vs Bug 2016'!$BU$138,'Act vs Bug 2016'!$BW$138,'Act vs Bug 2016'!$BY$138,'Act vs Bug 2016'!$CA$138,'Act vs Bug 2016'!$CC$138,'Act vs Bug 2016'!$CE$138,'Act vs Bug 2016'!$CG$138,'Act vs Bug 2016'!$CI$138</definedName>
    <definedName name="QB_FORMULA_227" localSheetId="1" hidden="1">'Act vs Bug 2016'!$CK$138,'Act vs Bug 2016'!$CM$138,'Act vs Bug 2016'!$CO$138,'Act vs Bug 2016'!$CQ$138,'Act vs Bug 2016'!$CS$138,'Act vs Bug 2016'!$CU$138,'Act vs Bug 2016'!$CW$138,'Act vs Bug 2016'!$CY$138,'Act vs Bug 2016'!$DA$138,'Act vs Bug 2016'!$DC$138,'Act vs Bug 2016'!$DE$138,'Act vs Bug 2016'!$DG$138,'Act vs Bug 2016'!$I$139,'Act vs Bug 2016'!$K$139,'Act vs Bug 2016'!$M$139,'Act vs Bug 2016'!$O$139</definedName>
    <definedName name="QB_FORMULA_228" localSheetId="1" hidden="1">'Act vs Bug 2016'!$Q$139,'Act vs Bug 2016'!$S$139,'Act vs Bug 2016'!$U$139,'Act vs Bug 2016'!$W$139,'Act vs Bug 2016'!$Y$139,'Act vs Bug 2016'!$AA$139,'Act vs Bug 2016'!$AC$139,'Act vs Bug 2016'!$AE$139,'Act vs Bug 2016'!$AG$139,'Act vs Bug 2016'!$AI$139,'Act vs Bug 2016'!$AK$139,'Act vs Bug 2016'!$AM$139,'Act vs Bug 2016'!$AO$139,'Act vs Bug 2016'!$AQ$139,'Act vs Bug 2016'!$AS$139,'Act vs Bug 2016'!$AU$139</definedName>
    <definedName name="QB_FORMULA_229" localSheetId="1" hidden="1">'Act vs Bug 2016'!$AW$139,'Act vs Bug 2016'!$AY$139,'Act vs Bug 2016'!$BA$139,'Act vs Bug 2016'!$BC$139,'Act vs Bug 2016'!$BE$139,'Act vs Bug 2016'!$BG$139,'Act vs Bug 2016'!$BI$139,'Act vs Bug 2016'!$BK$139,'Act vs Bug 2016'!$BM$139,'Act vs Bug 2016'!$BO$139,'Act vs Bug 2016'!$BQ$139,'Act vs Bug 2016'!$BS$139,'Act vs Bug 2016'!$BU$139,'Act vs Bug 2016'!$BW$139,'Act vs Bug 2016'!$BY$139,'Act vs Bug 2016'!$CA$139</definedName>
    <definedName name="QB_FORMULA_23" localSheetId="1" hidden="1">'Act vs Bug 2016'!$BI$20,'Act vs Bug 2016'!$BK$20,'Act vs Bug 2016'!$BQ$20,'Act vs Bug 2016'!$BS$20,'Act vs Bug 2016'!$BY$20,'Act vs Bug 2016'!$CA$20,'Act vs Bug 2016'!$CG$20,'Act vs Bug 2016'!$CI$20,'Act vs Bug 2016'!$CO$20,'Act vs Bug 2016'!$CQ$20,'Act vs Bug 2016'!$CW$20,'Act vs Bug 2016'!$CY$20,'Act vs Bug 2016'!$DA$20,'Act vs Bug 2016'!$DC$20,'Act vs Bug 2016'!$DE$20,'Act vs Bug 2016'!$DG$20</definedName>
    <definedName name="QB_FORMULA_230" localSheetId="1" hidden="1">'Act vs Bug 2016'!$CC$139,'Act vs Bug 2016'!$CE$139,'Act vs Bug 2016'!$CG$139,'Act vs Bug 2016'!$CI$139,'Act vs Bug 2016'!$CK$139,'Act vs Bug 2016'!$CM$139,'Act vs Bug 2016'!$CO$139,'Act vs Bug 2016'!$CQ$139,'Act vs Bug 2016'!$CS$139,'Act vs Bug 2016'!$CU$139,'Act vs Bug 2016'!$CW$139,'Act vs Bug 2016'!$CY$139,'Act vs Bug 2016'!$DA$139,'Act vs Bug 2016'!$DC$139,'Act vs Bug 2016'!$DE$139,'Act vs Bug 2016'!$DG$139</definedName>
    <definedName name="QB_FORMULA_231" localSheetId="1" hidden="1">'Act vs Bug 2016'!$I$140,'Act vs Bug 2016'!$K$140,'Act vs Bug 2016'!$M$140,'Act vs Bug 2016'!$O$140,'Act vs Bug 2016'!$Q$140,'Act vs Bug 2016'!$S$140,'Act vs Bug 2016'!$U$140,'Act vs Bug 2016'!$W$140,'Act vs Bug 2016'!$Y$140,'Act vs Bug 2016'!$AA$140,'Act vs Bug 2016'!$AC$140,'Act vs Bug 2016'!$AE$140,'Act vs Bug 2016'!$AG$140,'Act vs Bug 2016'!$AI$140,'Act vs Bug 2016'!$AK$140,'Act vs Bug 2016'!$AM$140</definedName>
    <definedName name="QB_FORMULA_232" localSheetId="1" hidden="1">'Act vs Bug 2016'!$AO$140,'Act vs Bug 2016'!$AQ$140,'Act vs Bug 2016'!$AS$140,'Act vs Bug 2016'!$AU$140,'Act vs Bug 2016'!$AW$140,'Act vs Bug 2016'!$AY$140,'Act vs Bug 2016'!$BA$140,'Act vs Bug 2016'!$BC$140,'Act vs Bug 2016'!$BE$140,'Act vs Bug 2016'!$BG$140,'Act vs Bug 2016'!$BI$140,'Act vs Bug 2016'!$BK$140,'Act vs Bug 2016'!$BM$140,'Act vs Bug 2016'!$BO$140,'Act vs Bug 2016'!$BQ$140,'Act vs Bug 2016'!$BS$140</definedName>
    <definedName name="QB_FORMULA_233" localSheetId="1" hidden="1">'Act vs Bug 2016'!$BU$140,'Act vs Bug 2016'!$BW$140,'Act vs Bug 2016'!$BY$140,'Act vs Bug 2016'!$CA$140,'Act vs Bug 2016'!$CC$140,'Act vs Bug 2016'!$CE$140,'Act vs Bug 2016'!$CG$140,'Act vs Bug 2016'!$CI$140,'Act vs Bug 2016'!$CK$140,'Act vs Bug 2016'!$CM$140,'Act vs Bug 2016'!$CO$140,'Act vs Bug 2016'!$CQ$140,'Act vs Bug 2016'!$CS$140,'Act vs Bug 2016'!$CU$140,'Act vs Bug 2016'!$CW$140,'Act vs Bug 2016'!$CY$140</definedName>
    <definedName name="QB_FORMULA_234" localSheetId="1" hidden="1">'Act vs Bug 2016'!$DA$140,'Act vs Bug 2016'!$DC$140,'Act vs Bug 2016'!$DE$140,'Act vs Bug 2016'!$DG$140,'Act vs Bug 2016'!$M$143,'Act vs Bug 2016'!$O$143,'Act vs Bug 2016'!$U$143,'Act vs Bug 2016'!$W$143,'Act vs Bug 2016'!$AC$143,'Act vs Bug 2016'!$AE$143,'Act vs Bug 2016'!$AK$143,'Act vs Bug 2016'!$AM$143,'Act vs Bug 2016'!$AS$143,'Act vs Bug 2016'!$AU$143,'Act vs Bug 2016'!$BA$143,'Act vs Bug 2016'!$BC$143</definedName>
    <definedName name="QB_FORMULA_235" localSheetId="1" hidden="1">'Act vs Bug 2016'!$BI$143,'Act vs Bug 2016'!$BK$143,'Act vs Bug 2016'!$BQ$143,'Act vs Bug 2016'!$BS$143,'Act vs Bug 2016'!$BY$143,'Act vs Bug 2016'!$CA$143,'Act vs Bug 2016'!$CG$143,'Act vs Bug 2016'!$CI$143,'Act vs Bug 2016'!$CO$143,'Act vs Bug 2016'!$CQ$143,'Act vs Bug 2016'!$CW$143,'Act vs Bug 2016'!$CY$143,'Act vs Bug 2016'!$DA$143,'Act vs Bug 2016'!$DC$143,'Act vs Bug 2016'!$DE$143,'Act vs Bug 2016'!$DG$143</definedName>
    <definedName name="QB_FORMULA_236" localSheetId="1" hidden="1">'Act vs Bug 2016'!$M$144,'Act vs Bug 2016'!$O$144,'Act vs Bug 2016'!$U$144,'Act vs Bug 2016'!$W$144,'Act vs Bug 2016'!$AC$144,'Act vs Bug 2016'!$AE$144,'Act vs Bug 2016'!$AK$144,'Act vs Bug 2016'!$AM$144,'Act vs Bug 2016'!$AS$144,'Act vs Bug 2016'!$AU$144,'Act vs Bug 2016'!$BA$144,'Act vs Bug 2016'!$BC$144,'Act vs Bug 2016'!$BI$144,'Act vs Bug 2016'!$BK$144,'Act vs Bug 2016'!$BQ$144,'Act vs Bug 2016'!$BS$144</definedName>
    <definedName name="QB_FORMULA_237" localSheetId="1" hidden="1">'Act vs Bug 2016'!$BY$144,'Act vs Bug 2016'!$CA$144,'Act vs Bug 2016'!$CG$144,'Act vs Bug 2016'!$CI$144,'Act vs Bug 2016'!$CO$144,'Act vs Bug 2016'!$CQ$144,'Act vs Bug 2016'!$CW$144,'Act vs Bug 2016'!$CY$144,'Act vs Bug 2016'!$DA$144,'Act vs Bug 2016'!$DC$144,'Act vs Bug 2016'!$DE$144,'Act vs Bug 2016'!$DG$144,'Act vs Bug 2016'!$I$145,'Act vs Bug 2016'!$K$145,'Act vs Bug 2016'!$M$145,'Act vs Bug 2016'!$O$145</definedName>
    <definedName name="QB_FORMULA_238" localSheetId="1" hidden="1">'Act vs Bug 2016'!$Q$145,'Act vs Bug 2016'!$S$145,'Act vs Bug 2016'!$U$145,'Act vs Bug 2016'!$W$145,'Act vs Bug 2016'!$Y$145,'Act vs Bug 2016'!$AA$145,'Act vs Bug 2016'!$AC$145,'Act vs Bug 2016'!$AE$145,'Act vs Bug 2016'!$AG$145,'Act vs Bug 2016'!$AI$145,'Act vs Bug 2016'!$AK$145,'Act vs Bug 2016'!$AM$145,'Act vs Bug 2016'!$AO$145,'Act vs Bug 2016'!$AQ$145,'Act vs Bug 2016'!$AS$145,'Act vs Bug 2016'!$AU$145</definedName>
    <definedName name="QB_FORMULA_239" localSheetId="1" hidden="1">'Act vs Bug 2016'!$AW$145,'Act vs Bug 2016'!$AY$145,'Act vs Bug 2016'!$BA$145,'Act vs Bug 2016'!$BC$145,'Act vs Bug 2016'!$BE$145,'Act vs Bug 2016'!$BG$145,'Act vs Bug 2016'!$BI$145,'Act vs Bug 2016'!$BK$145,'Act vs Bug 2016'!$BM$145,'Act vs Bug 2016'!$BO$145,'Act vs Bug 2016'!$BQ$145,'Act vs Bug 2016'!$BS$145,'Act vs Bug 2016'!$BU$145,'Act vs Bug 2016'!$BW$145,'Act vs Bug 2016'!$BY$145,'Act vs Bug 2016'!$CA$145</definedName>
    <definedName name="QB_FORMULA_24" localSheetId="1" hidden="1">'Act vs Bug 2016'!$M$21,'Act vs Bug 2016'!$O$21,'Act vs Bug 2016'!$U$21,'Act vs Bug 2016'!$W$21,'Act vs Bug 2016'!$AC$21,'Act vs Bug 2016'!$AE$21,'Act vs Bug 2016'!$AK$21,'Act vs Bug 2016'!$AM$21,'Act vs Bug 2016'!$AS$21,'Act vs Bug 2016'!$AU$21,'Act vs Bug 2016'!$BA$21,'Act vs Bug 2016'!$BC$21,'Act vs Bug 2016'!$BI$21,'Act vs Bug 2016'!$BK$21,'Act vs Bug 2016'!$BQ$21,'Act vs Bug 2016'!$BS$21</definedName>
    <definedName name="QB_FORMULA_240" localSheetId="1" hidden="1">'Act vs Bug 2016'!$CC$145,'Act vs Bug 2016'!$CE$145,'Act vs Bug 2016'!$CG$145,'Act vs Bug 2016'!$CI$145,'Act vs Bug 2016'!$CK$145,'Act vs Bug 2016'!$CM$145,'Act vs Bug 2016'!$CO$145,'Act vs Bug 2016'!$CQ$145,'Act vs Bug 2016'!$CS$145,'Act vs Bug 2016'!$CU$145,'Act vs Bug 2016'!$CW$145,'Act vs Bug 2016'!$CY$145,'Act vs Bug 2016'!$DA$145,'Act vs Bug 2016'!$DC$145,'Act vs Bug 2016'!$DE$145,'Act vs Bug 2016'!$DG$145</definedName>
    <definedName name="QB_FORMULA_241" localSheetId="1" hidden="1">'Act vs Bug 2016'!$I$146,'Act vs Bug 2016'!$K$146,'Act vs Bug 2016'!$M$146,'Act vs Bug 2016'!$O$146,'Act vs Bug 2016'!$Q$146,'Act vs Bug 2016'!$S$146,'Act vs Bug 2016'!$U$146,'Act vs Bug 2016'!$W$146,'Act vs Bug 2016'!$Y$146,'Act vs Bug 2016'!$AA$146,'Act vs Bug 2016'!$AC$146,'Act vs Bug 2016'!$AE$146,'Act vs Bug 2016'!$AG$146,'Act vs Bug 2016'!$AI$146,'Act vs Bug 2016'!$AK$146,'Act vs Bug 2016'!$AM$146</definedName>
    <definedName name="QB_FORMULA_242" localSheetId="1" hidden="1">'Act vs Bug 2016'!$AO$146,'Act vs Bug 2016'!$AQ$146,'Act vs Bug 2016'!$AS$146,'Act vs Bug 2016'!$AU$146,'Act vs Bug 2016'!$AW$146,'Act vs Bug 2016'!$AY$146,'Act vs Bug 2016'!$BA$146,'Act vs Bug 2016'!$BC$146,'Act vs Bug 2016'!$BE$146,'Act vs Bug 2016'!$BG$146,'Act vs Bug 2016'!$BI$146,'Act vs Bug 2016'!$BK$146,'Act vs Bug 2016'!$BM$146,'Act vs Bug 2016'!$BO$146,'Act vs Bug 2016'!$BQ$146,'Act vs Bug 2016'!$BS$146</definedName>
    <definedName name="QB_FORMULA_243" localSheetId="1" hidden="1">'Act vs Bug 2016'!$BU$146,'Act vs Bug 2016'!$BW$146,'Act vs Bug 2016'!$BY$146,'Act vs Bug 2016'!$CA$146,'Act vs Bug 2016'!$CC$146,'Act vs Bug 2016'!$CE$146,'Act vs Bug 2016'!$CG$146,'Act vs Bug 2016'!$CI$146,'Act vs Bug 2016'!$CK$146,'Act vs Bug 2016'!$CM$146,'Act vs Bug 2016'!$CO$146,'Act vs Bug 2016'!$CQ$146,'Act vs Bug 2016'!$CS$146,'Act vs Bug 2016'!$CU$146,'Act vs Bug 2016'!$CW$146,'Act vs Bug 2016'!$CY$146</definedName>
    <definedName name="QB_FORMULA_244" localSheetId="1" hidden="1">'Act vs Bug 2016'!$DA$146,'Act vs Bug 2016'!$DC$146,'Act vs Bug 2016'!$DE$146,'Act vs Bug 2016'!$DG$146,'Act vs Bug 2016'!$I$147,'Act vs Bug 2016'!$K$147,'Act vs Bug 2016'!$M$147,'Act vs Bug 2016'!$O$147,'Act vs Bug 2016'!$Q$147,'Act vs Bug 2016'!$S$147,'Act vs Bug 2016'!$U$147,'Act vs Bug 2016'!$W$147,'Act vs Bug 2016'!$Y$147,'Act vs Bug 2016'!$AA$147,'Act vs Bug 2016'!$AC$147,'Act vs Bug 2016'!$AE$147</definedName>
    <definedName name="QB_FORMULA_245" localSheetId="1" hidden="1">'Act vs Bug 2016'!$AG$147,'Act vs Bug 2016'!$AI$147,'Act vs Bug 2016'!$AK$147,'Act vs Bug 2016'!$AM$147,'Act vs Bug 2016'!$AO$147,'Act vs Bug 2016'!$AQ$147,'Act vs Bug 2016'!$AS$147,'Act vs Bug 2016'!$AU$147,'Act vs Bug 2016'!$AW$147,'Act vs Bug 2016'!$AY$147,'Act vs Bug 2016'!$BA$147,'Act vs Bug 2016'!$BC$147,'Act vs Bug 2016'!$BE$147,'Act vs Bug 2016'!$BG$147,'Act vs Bug 2016'!$BI$147,'Act vs Bug 2016'!$BK$147</definedName>
    <definedName name="QB_FORMULA_246" localSheetId="1" hidden="1">'Act vs Bug 2016'!$BM$147,'Act vs Bug 2016'!$BO$147,'Act vs Bug 2016'!$BQ$147,'Act vs Bug 2016'!$BS$147,'Act vs Bug 2016'!$BU$147,'Act vs Bug 2016'!$BW$147,'Act vs Bug 2016'!$BY$147,'Act vs Bug 2016'!$CA$147,'Act vs Bug 2016'!$CC$147,'Act vs Bug 2016'!$CE$147,'Act vs Bug 2016'!$CG$147,'Act vs Bug 2016'!$CI$147,'Act vs Bug 2016'!$CK$147,'Act vs Bug 2016'!$CM$147,'Act vs Bug 2016'!$CO$147,'Act vs Bug 2016'!$CQ$147</definedName>
    <definedName name="QB_FORMULA_247" localSheetId="1" hidden="1">'Act vs Bug 2016'!$CS$147,'Act vs Bug 2016'!$CU$147,'Act vs Bug 2016'!$CW$147,'Act vs Bug 2016'!$CY$147,'Act vs Bug 2016'!$DA$147,'Act vs Bug 2016'!$DC$147,'Act vs Bug 2016'!$DE$147,'Act vs Bug 2016'!$DG$147</definedName>
    <definedName name="QB_FORMULA_25" localSheetId="1" hidden="1">'Act vs Bug 2016'!$BY$21,'Act vs Bug 2016'!$CA$21,'Act vs Bug 2016'!$CG$21,'Act vs Bug 2016'!$CI$21,'Act vs Bug 2016'!$CO$21,'Act vs Bug 2016'!$CQ$21,'Act vs Bug 2016'!$CW$21,'Act vs Bug 2016'!$CY$21,'Act vs Bug 2016'!$DA$21,'Act vs Bug 2016'!$DC$21,'Act vs Bug 2016'!$DE$21,'Act vs Bug 2016'!$DG$21,'Act vs Bug 2016'!$M$22,'Act vs Bug 2016'!$O$22,'Act vs Bug 2016'!$U$22,'Act vs Bug 2016'!$W$22</definedName>
    <definedName name="QB_FORMULA_26" localSheetId="1" hidden="1">'Act vs Bug 2016'!$AC$22,'Act vs Bug 2016'!$AE$22,'Act vs Bug 2016'!$AK$22,'Act vs Bug 2016'!$AM$22,'Act vs Bug 2016'!$AS$22,'Act vs Bug 2016'!$AU$22,'Act vs Bug 2016'!$BA$22,'Act vs Bug 2016'!$BC$22,'Act vs Bug 2016'!$BI$22,'Act vs Bug 2016'!$BK$22,'Act vs Bug 2016'!$BQ$22,'Act vs Bug 2016'!$BS$22,'Act vs Bug 2016'!$BY$22,'Act vs Bug 2016'!$CA$22,'Act vs Bug 2016'!$CG$22,'Act vs Bug 2016'!$CI$22</definedName>
    <definedName name="QB_FORMULA_27" localSheetId="1" hidden="1">'Act vs Bug 2016'!$CO$22,'Act vs Bug 2016'!$CQ$22,'Act vs Bug 2016'!$CW$22,'Act vs Bug 2016'!$CY$22,'Act vs Bug 2016'!$DA$22,'Act vs Bug 2016'!$DC$22,'Act vs Bug 2016'!$DE$22,'Act vs Bug 2016'!$DG$22,'Act vs Bug 2016'!$M$23,'Act vs Bug 2016'!$O$23,'Act vs Bug 2016'!$U$23,'Act vs Bug 2016'!$W$23,'Act vs Bug 2016'!$AC$23,'Act vs Bug 2016'!$AE$23,'Act vs Bug 2016'!$AK$23,'Act vs Bug 2016'!$AM$23</definedName>
    <definedName name="QB_FORMULA_28" localSheetId="1" hidden="1">'Act vs Bug 2016'!$AS$23,'Act vs Bug 2016'!$AU$23,'Act vs Bug 2016'!$BA$23,'Act vs Bug 2016'!$BC$23,'Act vs Bug 2016'!$BI$23,'Act vs Bug 2016'!$BK$23,'Act vs Bug 2016'!$BQ$23,'Act vs Bug 2016'!$BS$23,'Act vs Bug 2016'!$BY$23,'Act vs Bug 2016'!$CA$23,'Act vs Bug 2016'!$CG$23,'Act vs Bug 2016'!$CI$23,'Act vs Bug 2016'!$CO$23,'Act vs Bug 2016'!$CQ$23,'Act vs Bug 2016'!$CW$23,'Act vs Bug 2016'!$CY$23</definedName>
    <definedName name="QB_FORMULA_29" localSheetId="1" hidden="1">'Act vs Bug 2016'!$DA$23,'Act vs Bug 2016'!$DC$23,'Act vs Bug 2016'!$DE$23,'Act vs Bug 2016'!$DG$23,'Act vs Bug 2016'!$M$24,'Act vs Bug 2016'!$O$24,'Act vs Bug 2016'!$U$24,'Act vs Bug 2016'!$W$24,'Act vs Bug 2016'!$AC$24,'Act vs Bug 2016'!$AE$24,'Act vs Bug 2016'!$AK$24,'Act vs Bug 2016'!$AM$24,'Act vs Bug 2016'!$AS$24,'Act vs Bug 2016'!$AU$24,'Act vs Bug 2016'!$BA$24,'Act vs Bug 2016'!$BC$24</definedName>
    <definedName name="QB_FORMULA_3" localSheetId="1" hidden="1">'Act vs Bug 2016'!$CO$7,'Act vs Bug 2016'!$CQ$7,'Act vs Bug 2016'!$CW$7,'Act vs Bug 2016'!$CY$7,'Act vs Bug 2016'!$DA$7,'Act vs Bug 2016'!$DC$7,'Act vs Bug 2016'!$DE$7,'Act vs Bug 2016'!$DG$7,'Act vs Bug 2016'!$M$8,'Act vs Bug 2016'!$O$8,'Act vs Bug 2016'!$U$8,'Act vs Bug 2016'!$W$8,'Act vs Bug 2016'!$AC$8,'Act vs Bug 2016'!$AE$8,'Act vs Bug 2016'!$AK$8,'Act vs Bug 2016'!$AM$8</definedName>
    <definedName name="QB_FORMULA_30" localSheetId="1" hidden="1">'Act vs Bug 2016'!$BI$24,'Act vs Bug 2016'!$BK$24,'Act vs Bug 2016'!$BQ$24,'Act vs Bug 2016'!$BS$24,'Act vs Bug 2016'!$BY$24,'Act vs Bug 2016'!$CA$24,'Act vs Bug 2016'!$CG$24,'Act vs Bug 2016'!$CI$24,'Act vs Bug 2016'!$CO$24,'Act vs Bug 2016'!$CQ$24,'Act vs Bug 2016'!$CW$24,'Act vs Bug 2016'!$CY$24,'Act vs Bug 2016'!$DA$24,'Act vs Bug 2016'!$DC$24,'Act vs Bug 2016'!$DE$24,'Act vs Bug 2016'!$DG$24</definedName>
    <definedName name="QB_FORMULA_31" localSheetId="1" hidden="1">'Act vs Bug 2016'!$M$25,'Act vs Bug 2016'!$O$25,'Act vs Bug 2016'!$U$25,'Act vs Bug 2016'!$W$25,'Act vs Bug 2016'!$AC$25,'Act vs Bug 2016'!$AE$25,'Act vs Bug 2016'!$AK$25,'Act vs Bug 2016'!$AM$25,'Act vs Bug 2016'!$AS$25,'Act vs Bug 2016'!$AU$25,'Act vs Bug 2016'!$BA$25,'Act vs Bug 2016'!$BC$25,'Act vs Bug 2016'!$BI$25,'Act vs Bug 2016'!$BK$25,'Act vs Bug 2016'!$BQ$25,'Act vs Bug 2016'!$BS$25</definedName>
    <definedName name="QB_FORMULA_32" localSheetId="1" hidden="1">'Act vs Bug 2016'!$BY$25,'Act vs Bug 2016'!$CA$25,'Act vs Bug 2016'!$CG$25,'Act vs Bug 2016'!$CI$25,'Act vs Bug 2016'!$CO$25,'Act vs Bug 2016'!$CQ$25,'Act vs Bug 2016'!$CW$25,'Act vs Bug 2016'!$CY$25,'Act vs Bug 2016'!$DA$25,'Act vs Bug 2016'!$DC$25,'Act vs Bug 2016'!$DE$25,'Act vs Bug 2016'!$DG$25,'Act vs Bug 2016'!$I$26,'Act vs Bug 2016'!$K$26,'Act vs Bug 2016'!$M$26,'Act vs Bug 2016'!$O$26</definedName>
    <definedName name="QB_FORMULA_33" localSheetId="1" hidden="1">'Act vs Bug 2016'!$Q$26,'Act vs Bug 2016'!$S$26,'Act vs Bug 2016'!$U$26,'Act vs Bug 2016'!$W$26,'Act vs Bug 2016'!$Y$26,'Act vs Bug 2016'!$AA$26,'Act vs Bug 2016'!$AC$26,'Act vs Bug 2016'!$AE$26,'Act vs Bug 2016'!$AG$26,'Act vs Bug 2016'!$AI$26,'Act vs Bug 2016'!$AK$26,'Act vs Bug 2016'!$AM$26,'Act vs Bug 2016'!$AO$26,'Act vs Bug 2016'!$AQ$26,'Act vs Bug 2016'!$AS$26,'Act vs Bug 2016'!$AU$26</definedName>
    <definedName name="QB_FORMULA_34" localSheetId="1" hidden="1">'Act vs Bug 2016'!$AW$26,'Act vs Bug 2016'!$AY$26,'Act vs Bug 2016'!$BA$26,'Act vs Bug 2016'!$BC$26,'Act vs Bug 2016'!$BE$26,'Act vs Bug 2016'!$BG$26,'Act vs Bug 2016'!$BI$26,'Act vs Bug 2016'!$BK$26,'Act vs Bug 2016'!$BM$26,'Act vs Bug 2016'!$BO$26,'Act vs Bug 2016'!$BQ$26,'Act vs Bug 2016'!$BS$26,'Act vs Bug 2016'!$BU$26,'Act vs Bug 2016'!$BW$26,'Act vs Bug 2016'!$BY$26,'Act vs Bug 2016'!$CA$26</definedName>
    <definedName name="QB_FORMULA_35" localSheetId="1" hidden="1">'Act vs Bug 2016'!$CC$26,'Act vs Bug 2016'!$CE$26,'Act vs Bug 2016'!$CG$26,'Act vs Bug 2016'!$CI$26,'Act vs Bug 2016'!$CK$26,'Act vs Bug 2016'!$CM$26,'Act vs Bug 2016'!$CO$26,'Act vs Bug 2016'!$CQ$26,'Act vs Bug 2016'!$CS$26,'Act vs Bug 2016'!$CU$26,'Act vs Bug 2016'!$CW$26,'Act vs Bug 2016'!$CY$26,'Act vs Bug 2016'!$DA$26,'Act vs Bug 2016'!$DC$26,'Act vs Bug 2016'!$DE$26,'Act vs Bug 2016'!$DG$26</definedName>
    <definedName name="QB_FORMULA_36" localSheetId="1" hidden="1">'Act vs Bug 2016'!$M$27,'Act vs Bug 2016'!$O$27,'Act vs Bug 2016'!$U$27,'Act vs Bug 2016'!$W$27,'Act vs Bug 2016'!$AC$27,'Act vs Bug 2016'!$AE$27,'Act vs Bug 2016'!$AK$27,'Act vs Bug 2016'!$AM$27,'Act vs Bug 2016'!$AS$27,'Act vs Bug 2016'!$AU$27,'Act vs Bug 2016'!$BA$27,'Act vs Bug 2016'!$BC$27,'Act vs Bug 2016'!$BI$27,'Act vs Bug 2016'!$BK$27,'Act vs Bug 2016'!$BQ$27,'Act vs Bug 2016'!$BS$27</definedName>
    <definedName name="QB_FORMULA_37" localSheetId="1" hidden="1">'Act vs Bug 2016'!$BY$27,'Act vs Bug 2016'!$CA$27,'Act vs Bug 2016'!$CG$27,'Act vs Bug 2016'!$CI$27,'Act vs Bug 2016'!$CO$27,'Act vs Bug 2016'!$CQ$27,'Act vs Bug 2016'!$CW$27,'Act vs Bug 2016'!$CY$27,'Act vs Bug 2016'!$DA$27,'Act vs Bug 2016'!$DC$27,'Act vs Bug 2016'!$DE$27,'Act vs Bug 2016'!$DG$27,'Act vs Bug 2016'!$I$28,'Act vs Bug 2016'!$K$28,'Act vs Bug 2016'!$M$28,'Act vs Bug 2016'!$O$28</definedName>
    <definedName name="QB_FORMULA_38" localSheetId="1" hidden="1">'Act vs Bug 2016'!$Q$28,'Act vs Bug 2016'!$S$28,'Act vs Bug 2016'!$U$28,'Act vs Bug 2016'!$W$28,'Act vs Bug 2016'!$Y$28,'Act vs Bug 2016'!$AA$28,'Act vs Bug 2016'!$AC$28,'Act vs Bug 2016'!$AE$28,'Act vs Bug 2016'!$AG$28,'Act vs Bug 2016'!$AI$28,'Act vs Bug 2016'!$AK$28,'Act vs Bug 2016'!$AM$28,'Act vs Bug 2016'!$AO$28,'Act vs Bug 2016'!$AQ$28,'Act vs Bug 2016'!$AS$28,'Act vs Bug 2016'!$AU$28</definedName>
    <definedName name="QB_FORMULA_39" localSheetId="1" hidden="1">'Act vs Bug 2016'!$AW$28,'Act vs Bug 2016'!$AY$28,'Act vs Bug 2016'!$BA$28,'Act vs Bug 2016'!$BC$28,'Act vs Bug 2016'!$BE$28,'Act vs Bug 2016'!$BG$28,'Act vs Bug 2016'!$BI$28,'Act vs Bug 2016'!$BK$28,'Act vs Bug 2016'!$BM$28,'Act vs Bug 2016'!$BO$28,'Act vs Bug 2016'!$BQ$28,'Act vs Bug 2016'!$BS$28,'Act vs Bug 2016'!$BU$28,'Act vs Bug 2016'!$BW$28,'Act vs Bug 2016'!$BY$28,'Act vs Bug 2016'!$CA$28</definedName>
    <definedName name="QB_FORMULA_4" localSheetId="1" hidden="1">'Act vs Bug 2016'!$AS$8,'Act vs Bug 2016'!$AU$8,'Act vs Bug 2016'!$BA$8,'Act vs Bug 2016'!$BC$8,'Act vs Bug 2016'!$BI$8,'Act vs Bug 2016'!$BK$8,'Act vs Bug 2016'!$BQ$8,'Act vs Bug 2016'!$BS$8,'Act vs Bug 2016'!$BY$8,'Act vs Bug 2016'!$CA$8,'Act vs Bug 2016'!$CG$8,'Act vs Bug 2016'!$CI$8,'Act vs Bug 2016'!$CO$8,'Act vs Bug 2016'!$CQ$8,'Act vs Bug 2016'!$CW$8,'Act vs Bug 2016'!$CY$8</definedName>
    <definedName name="QB_FORMULA_40" localSheetId="1" hidden="1">'Act vs Bug 2016'!$CC$28,'Act vs Bug 2016'!$CE$28,'Act vs Bug 2016'!$CG$28,'Act vs Bug 2016'!$CI$28,'Act vs Bug 2016'!$CK$28,'Act vs Bug 2016'!$CM$28,'Act vs Bug 2016'!$CO$28,'Act vs Bug 2016'!$CQ$28,'Act vs Bug 2016'!$CS$28,'Act vs Bug 2016'!$CU$28,'Act vs Bug 2016'!$CW$28,'Act vs Bug 2016'!$CY$28,'Act vs Bug 2016'!$DA$28,'Act vs Bug 2016'!$DC$28,'Act vs Bug 2016'!$DE$28,'Act vs Bug 2016'!$DG$28</definedName>
    <definedName name="QB_FORMULA_41" localSheetId="1" hidden="1">'Act vs Bug 2016'!$M$30,'Act vs Bug 2016'!$O$30,'Act vs Bug 2016'!$U$30,'Act vs Bug 2016'!$W$30,'Act vs Bug 2016'!$AC$30,'Act vs Bug 2016'!$AE$30,'Act vs Bug 2016'!$AK$30,'Act vs Bug 2016'!$AM$30,'Act vs Bug 2016'!$AS$30,'Act vs Bug 2016'!$AU$30,'Act vs Bug 2016'!$BA$30,'Act vs Bug 2016'!$BC$30,'Act vs Bug 2016'!$BI$30,'Act vs Bug 2016'!$BK$30,'Act vs Bug 2016'!$BQ$30,'Act vs Bug 2016'!$BS$30</definedName>
    <definedName name="QB_FORMULA_42" localSheetId="1" hidden="1">'Act vs Bug 2016'!$BY$30,'Act vs Bug 2016'!$CA$30,'Act vs Bug 2016'!$CG$30,'Act vs Bug 2016'!$CI$30,'Act vs Bug 2016'!$CO$30,'Act vs Bug 2016'!$CQ$30,'Act vs Bug 2016'!$CW$30,'Act vs Bug 2016'!$CY$30,'Act vs Bug 2016'!$DA$30,'Act vs Bug 2016'!$DC$30,'Act vs Bug 2016'!$DE$30,'Act vs Bug 2016'!$DG$30,'Act vs Bug 2016'!$M$31,'Act vs Bug 2016'!$O$31,'Act vs Bug 2016'!$U$31,'Act vs Bug 2016'!$W$31</definedName>
    <definedName name="QB_FORMULA_43" localSheetId="1" hidden="1">'Act vs Bug 2016'!$AC$31,'Act vs Bug 2016'!$AE$31,'Act vs Bug 2016'!$AK$31,'Act vs Bug 2016'!$AM$31,'Act vs Bug 2016'!$AS$31,'Act vs Bug 2016'!$AU$31,'Act vs Bug 2016'!$BA$31,'Act vs Bug 2016'!$BC$31,'Act vs Bug 2016'!$BI$31,'Act vs Bug 2016'!$BK$31,'Act vs Bug 2016'!$BQ$31,'Act vs Bug 2016'!$BS$31,'Act vs Bug 2016'!$BY$31,'Act vs Bug 2016'!$CA$31,'Act vs Bug 2016'!$CG$31,'Act vs Bug 2016'!$CI$31</definedName>
    <definedName name="QB_FORMULA_44" localSheetId="1" hidden="1">'Act vs Bug 2016'!$CO$31,'Act vs Bug 2016'!$CQ$31,'Act vs Bug 2016'!$CW$31,'Act vs Bug 2016'!$CY$31,'Act vs Bug 2016'!$DA$31,'Act vs Bug 2016'!$DC$31,'Act vs Bug 2016'!$DE$31,'Act vs Bug 2016'!$DG$31,'Act vs Bug 2016'!$M$32,'Act vs Bug 2016'!$O$32,'Act vs Bug 2016'!$U$32,'Act vs Bug 2016'!$W$32,'Act vs Bug 2016'!$AC$32,'Act vs Bug 2016'!$AE$32,'Act vs Bug 2016'!$AK$32,'Act vs Bug 2016'!$AM$32</definedName>
    <definedName name="QB_FORMULA_45" localSheetId="1" hidden="1">'Act vs Bug 2016'!$AS$32,'Act vs Bug 2016'!$AU$32,'Act vs Bug 2016'!$BA$32,'Act vs Bug 2016'!$BC$32,'Act vs Bug 2016'!$BI$32,'Act vs Bug 2016'!$BK$32,'Act vs Bug 2016'!$BQ$32,'Act vs Bug 2016'!$BS$32,'Act vs Bug 2016'!$BY$32,'Act vs Bug 2016'!$CA$32,'Act vs Bug 2016'!$CG$32,'Act vs Bug 2016'!$CI$32,'Act vs Bug 2016'!$CO$32,'Act vs Bug 2016'!$CQ$32,'Act vs Bug 2016'!$CW$32,'Act vs Bug 2016'!$CY$32</definedName>
    <definedName name="QB_FORMULA_46" localSheetId="1" hidden="1">'Act vs Bug 2016'!$DA$32,'Act vs Bug 2016'!$DC$32,'Act vs Bug 2016'!$DE$32,'Act vs Bug 2016'!$DG$32,'Act vs Bug 2016'!$M$33,'Act vs Bug 2016'!$O$33,'Act vs Bug 2016'!$U$33,'Act vs Bug 2016'!$W$33,'Act vs Bug 2016'!$AC$33,'Act vs Bug 2016'!$AE$33,'Act vs Bug 2016'!$AK$33,'Act vs Bug 2016'!$AM$33,'Act vs Bug 2016'!$AS$33,'Act vs Bug 2016'!$AU$33,'Act vs Bug 2016'!$BA$33,'Act vs Bug 2016'!$BC$33</definedName>
    <definedName name="QB_FORMULA_47" localSheetId="1" hidden="1">'Act vs Bug 2016'!$BI$33,'Act vs Bug 2016'!$BK$33,'Act vs Bug 2016'!$BQ$33,'Act vs Bug 2016'!$BS$33,'Act vs Bug 2016'!$BY$33,'Act vs Bug 2016'!$CA$33,'Act vs Bug 2016'!$CG$33,'Act vs Bug 2016'!$CI$33,'Act vs Bug 2016'!$CO$33,'Act vs Bug 2016'!$CQ$33,'Act vs Bug 2016'!$CW$33,'Act vs Bug 2016'!$CY$33,'Act vs Bug 2016'!$DA$33,'Act vs Bug 2016'!$DC$33,'Act vs Bug 2016'!$DE$33,'Act vs Bug 2016'!$DG$33</definedName>
    <definedName name="QB_FORMULA_48" localSheetId="1" hidden="1">'Act vs Bug 2016'!$M$34,'Act vs Bug 2016'!$O$34,'Act vs Bug 2016'!$U$34,'Act vs Bug 2016'!$W$34,'Act vs Bug 2016'!$AC$34,'Act vs Bug 2016'!$AE$34,'Act vs Bug 2016'!$AK$34,'Act vs Bug 2016'!$AM$34,'Act vs Bug 2016'!$AS$34,'Act vs Bug 2016'!$AU$34,'Act vs Bug 2016'!$BA$34,'Act vs Bug 2016'!$BC$34,'Act vs Bug 2016'!$BI$34,'Act vs Bug 2016'!$BK$34,'Act vs Bug 2016'!$BQ$34,'Act vs Bug 2016'!$BS$34</definedName>
    <definedName name="QB_FORMULA_49" localSheetId="1" hidden="1">'Act vs Bug 2016'!$BY$34,'Act vs Bug 2016'!$CA$34,'Act vs Bug 2016'!$CG$34,'Act vs Bug 2016'!$CI$34,'Act vs Bug 2016'!$CO$34,'Act vs Bug 2016'!$CQ$34,'Act vs Bug 2016'!$CW$34,'Act vs Bug 2016'!$CY$34,'Act vs Bug 2016'!$DA$34,'Act vs Bug 2016'!$DC$34,'Act vs Bug 2016'!$DE$34,'Act vs Bug 2016'!$DG$34,'Act vs Bug 2016'!$I$35,'Act vs Bug 2016'!$K$35,'Act vs Bug 2016'!$M$35,'Act vs Bug 2016'!$O$35</definedName>
    <definedName name="QB_FORMULA_5" localSheetId="1" hidden="1">'Act vs Bug 2016'!$DA$8,'Act vs Bug 2016'!$DC$8,'Act vs Bug 2016'!$DE$8,'Act vs Bug 2016'!$DG$8,'Act vs Bug 2016'!$M$9,'Act vs Bug 2016'!$O$9,'Act vs Bug 2016'!$U$9,'Act vs Bug 2016'!$W$9,'Act vs Bug 2016'!$AC$9,'Act vs Bug 2016'!$AE$9,'Act vs Bug 2016'!$AK$9,'Act vs Bug 2016'!$AM$9,'Act vs Bug 2016'!$AS$9,'Act vs Bug 2016'!$AU$9,'Act vs Bug 2016'!$BA$9,'Act vs Bug 2016'!$BC$9</definedName>
    <definedName name="QB_FORMULA_50" localSheetId="1" hidden="1">'Act vs Bug 2016'!$Q$35,'Act vs Bug 2016'!$S$35,'Act vs Bug 2016'!$U$35,'Act vs Bug 2016'!$W$35,'Act vs Bug 2016'!$Y$35,'Act vs Bug 2016'!$AA$35,'Act vs Bug 2016'!$AC$35,'Act vs Bug 2016'!$AE$35,'Act vs Bug 2016'!$AG$35,'Act vs Bug 2016'!$AI$35,'Act vs Bug 2016'!$AK$35,'Act vs Bug 2016'!$AM$35,'Act vs Bug 2016'!$AO$35,'Act vs Bug 2016'!$AQ$35,'Act vs Bug 2016'!$AS$35,'Act vs Bug 2016'!$AU$35</definedName>
    <definedName name="QB_FORMULA_51" localSheetId="1" hidden="1">'Act vs Bug 2016'!$AW$35,'Act vs Bug 2016'!$AY$35,'Act vs Bug 2016'!$BA$35,'Act vs Bug 2016'!$BC$35,'Act vs Bug 2016'!$BE$35,'Act vs Bug 2016'!$BG$35,'Act vs Bug 2016'!$BI$35,'Act vs Bug 2016'!$BK$35,'Act vs Bug 2016'!$BM$35,'Act vs Bug 2016'!$BO$35,'Act vs Bug 2016'!$BQ$35,'Act vs Bug 2016'!$BS$35,'Act vs Bug 2016'!$BU$35,'Act vs Bug 2016'!$BW$35,'Act vs Bug 2016'!$BY$35,'Act vs Bug 2016'!$CA$35</definedName>
    <definedName name="QB_FORMULA_52" localSheetId="1" hidden="1">'Act vs Bug 2016'!$CC$35,'Act vs Bug 2016'!$CE$35,'Act vs Bug 2016'!$CG$35,'Act vs Bug 2016'!$CI$35,'Act vs Bug 2016'!$CK$35,'Act vs Bug 2016'!$CM$35,'Act vs Bug 2016'!$CO$35,'Act vs Bug 2016'!$CQ$35,'Act vs Bug 2016'!$CS$35,'Act vs Bug 2016'!$CU$35,'Act vs Bug 2016'!$CW$35,'Act vs Bug 2016'!$CY$35,'Act vs Bug 2016'!$DA$35,'Act vs Bug 2016'!$DC$35,'Act vs Bug 2016'!$DE$35,'Act vs Bug 2016'!$DG$35</definedName>
    <definedName name="QB_FORMULA_53" localSheetId="1" hidden="1">'Act vs Bug 2016'!$M$36,'Act vs Bug 2016'!$O$36,'Act vs Bug 2016'!$U$36,'Act vs Bug 2016'!$W$36,'Act vs Bug 2016'!$AC$36,'Act vs Bug 2016'!$AE$36,'Act vs Bug 2016'!$AK$36,'Act vs Bug 2016'!$AM$36,'Act vs Bug 2016'!$AS$36,'Act vs Bug 2016'!$AU$36,'Act vs Bug 2016'!$BA$36,'Act vs Bug 2016'!$BC$36,'Act vs Bug 2016'!$BI$36,'Act vs Bug 2016'!$BK$36,'Act vs Bug 2016'!$BQ$36,'Act vs Bug 2016'!$BS$36</definedName>
    <definedName name="QB_FORMULA_54" localSheetId="1" hidden="1">'Act vs Bug 2016'!$BY$36,'Act vs Bug 2016'!$CA$36,'Act vs Bug 2016'!$CG$36,'Act vs Bug 2016'!$CI$36,'Act vs Bug 2016'!$CO$36,'Act vs Bug 2016'!$CQ$36,'Act vs Bug 2016'!$CW$36,'Act vs Bug 2016'!$CY$36,'Act vs Bug 2016'!$DA$36,'Act vs Bug 2016'!$DC$36,'Act vs Bug 2016'!$DE$36,'Act vs Bug 2016'!$DG$36,'Act vs Bug 2016'!$I$37,'Act vs Bug 2016'!$K$37,'Act vs Bug 2016'!$M$37,'Act vs Bug 2016'!$O$37</definedName>
    <definedName name="QB_FORMULA_55" localSheetId="1" hidden="1">'Act vs Bug 2016'!$Q$37,'Act vs Bug 2016'!$S$37,'Act vs Bug 2016'!$U$37,'Act vs Bug 2016'!$W$37,'Act vs Bug 2016'!$Y$37,'Act vs Bug 2016'!$AA$37,'Act vs Bug 2016'!$AC$37,'Act vs Bug 2016'!$AE$37,'Act vs Bug 2016'!$AG$37,'Act vs Bug 2016'!$AI$37,'Act vs Bug 2016'!$AK$37,'Act vs Bug 2016'!$AM$37,'Act vs Bug 2016'!$AO$37,'Act vs Bug 2016'!$AQ$37,'Act vs Bug 2016'!$AS$37,'Act vs Bug 2016'!$AU$37</definedName>
    <definedName name="QB_FORMULA_56" localSheetId="1" hidden="1">'Act vs Bug 2016'!$AW$37,'Act vs Bug 2016'!$AY$37,'Act vs Bug 2016'!$BA$37,'Act vs Bug 2016'!$BC$37,'Act vs Bug 2016'!$BE$37,'Act vs Bug 2016'!$BG$37,'Act vs Bug 2016'!$BI$37,'Act vs Bug 2016'!$BK$37,'Act vs Bug 2016'!$BM$37,'Act vs Bug 2016'!$BO$37,'Act vs Bug 2016'!$BQ$37,'Act vs Bug 2016'!$BS$37,'Act vs Bug 2016'!$BU$37,'Act vs Bug 2016'!$BW$37,'Act vs Bug 2016'!$BY$37,'Act vs Bug 2016'!$CA$37</definedName>
    <definedName name="QB_FORMULA_57" localSheetId="1" hidden="1">'Act vs Bug 2016'!$CC$37,'Act vs Bug 2016'!$CE$37,'Act vs Bug 2016'!$CG$37,'Act vs Bug 2016'!$CI$37,'Act vs Bug 2016'!$CK$37,'Act vs Bug 2016'!$CM$37,'Act vs Bug 2016'!$CO$37,'Act vs Bug 2016'!$CQ$37,'Act vs Bug 2016'!$CS$37,'Act vs Bug 2016'!$CU$37,'Act vs Bug 2016'!$CW$37,'Act vs Bug 2016'!$CY$37,'Act vs Bug 2016'!$DA$37,'Act vs Bug 2016'!$DC$37,'Act vs Bug 2016'!$DE$37,'Act vs Bug 2016'!$DG$37</definedName>
    <definedName name="QB_FORMULA_58" localSheetId="1" hidden="1">'Act vs Bug 2016'!$M$39,'Act vs Bug 2016'!$O$39,'Act vs Bug 2016'!$U$39,'Act vs Bug 2016'!$W$39,'Act vs Bug 2016'!$AC$39,'Act vs Bug 2016'!$AE$39,'Act vs Bug 2016'!$AK$39,'Act vs Bug 2016'!$AM$39,'Act vs Bug 2016'!$AS$39,'Act vs Bug 2016'!$AU$39,'Act vs Bug 2016'!$BA$39,'Act vs Bug 2016'!$BC$39,'Act vs Bug 2016'!$BI$39,'Act vs Bug 2016'!$BK$39,'Act vs Bug 2016'!$BQ$39,'Act vs Bug 2016'!$BS$39</definedName>
    <definedName name="QB_FORMULA_59" localSheetId="1" hidden="1">'Act vs Bug 2016'!$BY$39,'Act vs Bug 2016'!$CA$39,'Act vs Bug 2016'!$CG$39,'Act vs Bug 2016'!$CI$39,'Act vs Bug 2016'!$CO$39,'Act vs Bug 2016'!$CQ$39,'Act vs Bug 2016'!$CW$39,'Act vs Bug 2016'!$CY$39,'Act vs Bug 2016'!$DA$39,'Act vs Bug 2016'!$DC$39,'Act vs Bug 2016'!$DE$39,'Act vs Bug 2016'!$DG$39,'Act vs Bug 2016'!$I$40,'Act vs Bug 2016'!$K$40,'Act vs Bug 2016'!$M$40,'Act vs Bug 2016'!$O$40</definedName>
    <definedName name="QB_FORMULA_6" localSheetId="1" hidden="1">'Act vs Bug 2016'!$BI$9,'Act vs Bug 2016'!$BK$9,'Act vs Bug 2016'!$BQ$9,'Act vs Bug 2016'!$BS$9,'Act vs Bug 2016'!$BY$9,'Act vs Bug 2016'!$CA$9,'Act vs Bug 2016'!$CG$9,'Act vs Bug 2016'!$CI$9,'Act vs Bug 2016'!$CO$9,'Act vs Bug 2016'!$CQ$9,'Act vs Bug 2016'!$CW$9,'Act vs Bug 2016'!$CY$9,'Act vs Bug 2016'!$DA$9,'Act vs Bug 2016'!$DC$9,'Act vs Bug 2016'!$DE$9,'Act vs Bug 2016'!$DG$9</definedName>
    <definedName name="QB_FORMULA_60" localSheetId="1" hidden="1">'Act vs Bug 2016'!$Q$40,'Act vs Bug 2016'!$S$40,'Act vs Bug 2016'!$U$40,'Act vs Bug 2016'!$W$40,'Act vs Bug 2016'!$Y$40,'Act vs Bug 2016'!$AA$40,'Act vs Bug 2016'!$AC$40,'Act vs Bug 2016'!$AE$40,'Act vs Bug 2016'!$AG$40,'Act vs Bug 2016'!$AI$40,'Act vs Bug 2016'!$AK$40,'Act vs Bug 2016'!$AM$40,'Act vs Bug 2016'!$AO$40,'Act vs Bug 2016'!$AQ$40,'Act vs Bug 2016'!$AS$40,'Act vs Bug 2016'!$AU$40</definedName>
    <definedName name="QB_FORMULA_61" localSheetId="1" hidden="1">'Act vs Bug 2016'!$AW$40,'Act vs Bug 2016'!$AY$40,'Act vs Bug 2016'!$BA$40,'Act vs Bug 2016'!$BC$40,'Act vs Bug 2016'!$BE$40,'Act vs Bug 2016'!$BG$40,'Act vs Bug 2016'!$BI$40,'Act vs Bug 2016'!$BK$40,'Act vs Bug 2016'!$BM$40,'Act vs Bug 2016'!$BO$40,'Act vs Bug 2016'!$BQ$40,'Act vs Bug 2016'!$BS$40,'Act vs Bug 2016'!$BU$40,'Act vs Bug 2016'!$BW$40,'Act vs Bug 2016'!$BY$40,'Act vs Bug 2016'!$CA$40</definedName>
    <definedName name="QB_FORMULA_62" localSheetId="1" hidden="1">'Act vs Bug 2016'!$CC$40,'Act vs Bug 2016'!$CE$40,'Act vs Bug 2016'!$CG$40,'Act vs Bug 2016'!$CI$40,'Act vs Bug 2016'!$CK$40,'Act vs Bug 2016'!$CM$40,'Act vs Bug 2016'!$CO$40,'Act vs Bug 2016'!$CQ$40,'Act vs Bug 2016'!$CS$40,'Act vs Bug 2016'!$CU$40,'Act vs Bug 2016'!$CW$40,'Act vs Bug 2016'!$CY$40,'Act vs Bug 2016'!$DA$40,'Act vs Bug 2016'!$DC$40,'Act vs Bug 2016'!$DE$40,'Act vs Bug 2016'!$DG$40</definedName>
    <definedName name="QB_FORMULA_63" localSheetId="1" hidden="1">'Act vs Bug 2016'!$I$41,'Act vs Bug 2016'!$K$41,'Act vs Bug 2016'!$M$41,'Act vs Bug 2016'!$O$41,'Act vs Bug 2016'!$Q$41,'Act vs Bug 2016'!$S$41,'Act vs Bug 2016'!$U$41,'Act vs Bug 2016'!$W$41,'Act vs Bug 2016'!$Y$41,'Act vs Bug 2016'!$AA$41,'Act vs Bug 2016'!$AC$41,'Act vs Bug 2016'!$AE$41,'Act vs Bug 2016'!$AG$41,'Act vs Bug 2016'!$AI$41,'Act vs Bug 2016'!$AK$41,'Act vs Bug 2016'!$AM$41</definedName>
    <definedName name="QB_FORMULA_64" localSheetId="1" hidden="1">'Act vs Bug 2016'!$AO$41,'Act vs Bug 2016'!$AQ$41,'Act vs Bug 2016'!$AS$41,'Act vs Bug 2016'!$AU$41,'Act vs Bug 2016'!$AW$41,'Act vs Bug 2016'!$AY$41,'Act vs Bug 2016'!$BA$41,'Act vs Bug 2016'!$BC$41,'Act vs Bug 2016'!$BE$41,'Act vs Bug 2016'!$BG$41,'Act vs Bug 2016'!$BI$41,'Act vs Bug 2016'!$BK$41,'Act vs Bug 2016'!$BM$41,'Act vs Bug 2016'!$BO$41,'Act vs Bug 2016'!$BQ$41,'Act vs Bug 2016'!$BS$41</definedName>
    <definedName name="QB_FORMULA_65" localSheetId="1" hidden="1">'Act vs Bug 2016'!$BU$41,'Act vs Bug 2016'!$BW$41,'Act vs Bug 2016'!$BY$41,'Act vs Bug 2016'!$CA$41,'Act vs Bug 2016'!$CC$41,'Act vs Bug 2016'!$CE$41,'Act vs Bug 2016'!$CG$41,'Act vs Bug 2016'!$CI$41,'Act vs Bug 2016'!$CK$41,'Act vs Bug 2016'!$CM$41,'Act vs Bug 2016'!$CO$41,'Act vs Bug 2016'!$CQ$41,'Act vs Bug 2016'!$CS$41,'Act vs Bug 2016'!$CU$41,'Act vs Bug 2016'!$CW$41,'Act vs Bug 2016'!$CY$41</definedName>
    <definedName name="QB_FORMULA_66" localSheetId="1" hidden="1">'Act vs Bug 2016'!$DA$41,'Act vs Bug 2016'!$DC$41,'Act vs Bug 2016'!$DE$41,'Act vs Bug 2016'!$DG$41,'Act vs Bug 2016'!$CW$43,'Act vs Bug 2016'!$CY$43,'Act vs Bug 2016'!$DA$43,'Act vs Bug 2016'!$DC$43,'Act vs Bug 2016'!$DE$43,'Act vs Bug 2016'!$DG$43,'Act vs Bug 2016'!$M$44,'Act vs Bug 2016'!$O$44,'Act vs Bug 2016'!$U$44,'Act vs Bug 2016'!$W$44,'Act vs Bug 2016'!$AC$44,'Act vs Bug 2016'!$AE$44</definedName>
    <definedName name="QB_FORMULA_67" localSheetId="1" hidden="1">'Act vs Bug 2016'!$AK$44,'Act vs Bug 2016'!$AM$44,'Act vs Bug 2016'!$AS$44,'Act vs Bug 2016'!$AU$44,'Act vs Bug 2016'!$BA$44,'Act vs Bug 2016'!$BC$44,'Act vs Bug 2016'!$BI$44,'Act vs Bug 2016'!$BK$44,'Act vs Bug 2016'!$BQ$44,'Act vs Bug 2016'!$BS$44,'Act vs Bug 2016'!$BY$44,'Act vs Bug 2016'!$CA$44,'Act vs Bug 2016'!$CG$44,'Act vs Bug 2016'!$CI$44,'Act vs Bug 2016'!$CO$44,'Act vs Bug 2016'!$CQ$44</definedName>
    <definedName name="QB_FORMULA_68" localSheetId="1" hidden="1">'Act vs Bug 2016'!$CW$44,'Act vs Bug 2016'!$CY$44,'Act vs Bug 2016'!$DA$44,'Act vs Bug 2016'!$DC$44,'Act vs Bug 2016'!$DE$44,'Act vs Bug 2016'!$DG$44,'Act vs Bug 2016'!$M$45,'Act vs Bug 2016'!$O$45,'Act vs Bug 2016'!$U$45,'Act vs Bug 2016'!$W$45,'Act vs Bug 2016'!$AC$45,'Act vs Bug 2016'!$AE$45,'Act vs Bug 2016'!$AK$45,'Act vs Bug 2016'!$AM$45,'Act vs Bug 2016'!$AS$45,'Act vs Bug 2016'!$AU$45</definedName>
    <definedName name="QB_FORMULA_69" localSheetId="1" hidden="1">'Act vs Bug 2016'!$BA$45,'Act vs Bug 2016'!$BC$45,'Act vs Bug 2016'!$BI$45,'Act vs Bug 2016'!$BK$45,'Act vs Bug 2016'!$BQ$45,'Act vs Bug 2016'!$BS$45,'Act vs Bug 2016'!$BY$45,'Act vs Bug 2016'!$CA$45,'Act vs Bug 2016'!$CG$45,'Act vs Bug 2016'!$CI$45,'Act vs Bug 2016'!$CO$45,'Act vs Bug 2016'!$CQ$45,'Act vs Bug 2016'!$CW$45,'Act vs Bug 2016'!$CY$45,'Act vs Bug 2016'!$DA$45,'Act vs Bug 2016'!$DC$45</definedName>
    <definedName name="QB_FORMULA_7" localSheetId="1" hidden="1">'Act vs Bug 2016'!$I$10,'Act vs Bug 2016'!$K$10,'Act vs Bug 2016'!$M$10,'Act vs Bug 2016'!$O$10,'Act vs Bug 2016'!$Q$10,'Act vs Bug 2016'!$S$10,'Act vs Bug 2016'!$U$10,'Act vs Bug 2016'!$W$10,'Act vs Bug 2016'!$Y$10,'Act vs Bug 2016'!$AA$10,'Act vs Bug 2016'!$AC$10,'Act vs Bug 2016'!$AE$10,'Act vs Bug 2016'!$AG$10,'Act vs Bug 2016'!$AI$10,'Act vs Bug 2016'!$AK$10,'Act vs Bug 2016'!$AM$10</definedName>
    <definedName name="QB_FORMULA_70" localSheetId="1" hidden="1">'Act vs Bug 2016'!$DE$45,'Act vs Bug 2016'!$DG$45,'Act vs Bug 2016'!$M$46,'Act vs Bug 2016'!$O$46,'Act vs Bug 2016'!$U$46,'Act vs Bug 2016'!$W$46,'Act vs Bug 2016'!$AC$46,'Act vs Bug 2016'!$AE$46,'Act vs Bug 2016'!$AK$46,'Act vs Bug 2016'!$AM$46,'Act vs Bug 2016'!$AS$46,'Act vs Bug 2016'!$AU$46,'Act vs Bug 2016'!$BA$46,'Act vs Bug 2016'!$BC$46,'Act vs Bug 2016'!$BI$46,'Act vs Bug 2016'!$BK$46</definedName>
    <definedName name="QB_FORMULA_71" localSheetId="1" hidden="1">'Act vs Bug 2016'!$BQ$46,'Act vs Bug 2016'!$BS$46,'Act vs Bug 2016'!$BY$46,'Act vs Bug 2016'!$CA$46,'Act vs Bug 2016'!$CG$46,'Act vs Bug 2016'!$CI$46,'Act vs Bug 2016'!$CO$46,'Act vs Bug 2016'!$CQ$46,'Act vs Bug 2016'!$CW$46,'Act vs Bug 2016'!$CY$46,'Act vs Bug 2016'!$DA$46,'Act vs Bug 2016'!$DC$46,'Act vs Bug 2016'!$DE$46,'Act vs Bug 2016'!$DG$46,'Act vs Bug 2016'!$M$49,'Act vs Bug 2016'!$O$49</definedName>
    <definedName name="QB_FORMULA_72" localSheetId="1" hidden="1">'Act vs Bug 2016'!$U$49,'Act vs Bug 2016'!$W$49,'Act vs Bug 2016'!$AC$49,'Act vs Bug 2016'!$AE$49,'Act vs Bug 2016'!$AK$49,'Act vs Bug 2016'!$AM$49,'Act vs Bug 2016'!$AS$49,'Act vs Bug 2016'!$AU$49,'Act vs Bug 2016'!$BA$49,'Act vs Bug 2016'!$BC$49,'Act vs Bug 2016'!$BI$49,'Act vs Bug 2016'!$BK$49,'Act vs Bug 2016'!$BQ$49,'Act vs Bug 2016'!$BS$49,'Act vs Bug 2016'!$BY$49,'Act vs Bug 2016'!$CA$49</definedName>
    <definedName name="QB_FORMULA_73" localSheetId="1" hidden="1">'Act vs Bug 2016'!$CG$49,'Act vs Bug 2016'!$CI$49,'Act vs Bug 2016'!$CO$49,'Act vs Bug 2016'!$CQ$49,'Act vs Bug 2016'!$CW$49,'Act vs Bug 2016'!$CY$49,'Act vs Bug 2016'!$DA$49,'Act vs Bug 2016'!$DC$49,'Act vs Bug 2016'!$DE$49,'Act vs Bug 2016'!$DG$49,'Act vs Bug 2016'!$M$50,'Act vs Bug 2016'!$O$50,'Act vs Bug 2016'!$U$50,'Act vs Bug 2016'!$W$50,'Act vs Bug 2016'!$AC$50,'Act vs Bug 2016'!$AE$50</definedName>
    <definedName name="QB_FORMULA_74" localSheetId="1" hidden="1">'Act vs Bug 2016'!$AK$50,'Act vs Bug 2016'!$AM$50,'Act vs Bug 2016'!$AS$50,'Act vs Bug 2016'!$AU$50,'Act vs Bug 2016'!$BA$50,'Act vs Bug 2016'!$BC$50,'Act vs Bug 2016'!$BI$50,'Act vs Bug 2016'!$BK$50,'Act vs Bug 2016'!$BQ$50,'Act vs Bug 2016'!$BS$50,'Act vs Bug 2016'!$BY$50,'Act vs Bug 2016'!$CA$50,'Act vs Bug 2016'!$CG$50,'Act vs Bug 2016'!$CI$50,'Act vs Bug 2016'!$CO$50,'Act vs Bug 2016'!$CQ$50</definedName>
    <definedName name="QB_FORMULA_75" localSheetId="1" hidden="1">'Act vs Bug 2016'!$CW$50,'Act vs Bug 2016'!$CY$50,'Act vs Bug 2016'!$DA$50,'Act vs Bug 2016'!$DC$50,'Act vs Bug 2016'!$DE$50,'Act vs Bug 2016'!$DG$50,'Act vs Bug 2016'!$M$51,'Act vs Bug 2016'!$O$51,'Act vs Bug 2016'!$U$51,'Act vs Bug 2016'!$W$51,'Act vs Bug 2016'!$AC$51,'Act vs Bug 2016'!$AE$51,'Act vs Bug 2016'!$AK$51,'Act vs Bug 2016'!$AM$51,'Act vs Bug 2016'!$AS$51,'Act vs Bug 2016'!$AU$51</definedName>
    <definedName name="QB_FORMULA_76" localSheetId="1" hidden="1">'Act vs Bug 2016'!$BA$51,'Act vs Bug 2016'!$BC$51,'Act vs Bug 2016'!$BI$51,'Act vs Bug 2016'!$BK$51,'Act vs Bug 2016'!$BQ$51,'Act vs Bug 2016'!$BS$51,'Act vs Bug 2016'!$BY$51,'Act vs Bug 2016'!$CA$51,'Act vs Bug 2016'!$CG$51,'Act vs Bug 2016'!$CI$51,'Act vs Bug 2016'!$CO$51,'Act vs Bug 2016'!$CQ$51,'Act vs Bug 2016'!$CW$51,'Act vs Bug 2016'!$CY$51,'Act vs Bug 2016'!$DA$51,'Act vs Bug 2016'!$DC$51</definedName>
    <definedName name="QB_FORMULA_77" localSheetId="1" hidden="1">'Act vs Bug 2016'!$DE$51,'Act vs Bug 2016'!$DG$51,'Act vs Bug 2016'!$M$52,'Act vs Bug 2016'!$O$52,'Act vs Bug 2016'!$U$52,'Act vs Bug 2016'!$W$52,'Act vs Bug 2016'!$AC$52,'Act vs Bug 2016'!$AE$52,'Act vs Bug 2016'!$AK$52,'Act vs Bug 2016'!$AM$52,'Act vs Bug 2016'!$AS$52,'Act vs Bug 2016'!$AU$52,'Act vs Bug 2016'!$BA$52,'Act vs Bug 2016'!$BC$52,'Act vs Bug 2016'!$BI$52,'Act vs Bug 2016'!$BK$52</definedName>
    <definedName name="QB_FORMULA_78" localSheetId="1" hidden="1">'Act vs Bug 2016'!$BQ$52,'Act vs Bug 2016'!$BS$52,'Act vs Bug 2016'!$BY$52,'Act vs Bug 2016'!$CA$52,'Act vs Bug 2016'!$CG$52,'Act vs Bug 2016'!$CI$52,'Act vs Bug 2016'!$CO$52,'Act vs Bug 2016'!$CQ$52,'Act vs Bug 2016'!$CW$52,'Act vs Bug 2016'!$CY$52,'Act vs Bug 2016'!$DA$52,'Act vs Bug 2016'!$DC$52,'Act vs Bug 2016'!$DE$52,'Act vs Bug 2016'!$DG$52,'Act vs Bug 2016'!$I$53,'Act vs Bug 2016'!$K$53</definedName>
    <definedName name="QB_FORMULA_79" localSheetId="1" hidden="1">'Act vs Bug 2016'!$M$53,'Act vs Bug 2016'!$O$53,'Act vs Bug 2016'!$Q$53,'Act vs Bug 2016'!$S$53,'Act vs Bug 2016'!$U$53,'Act vs Bug 2016'!$W$53,'Act vs Bug 2016'!$Y$53,'Act vs Bug 2016'!$AA$53,'Act vs Bug 2016'!$AC$53,'Act vs Bug 2016'!$AE$53,'Act vs Bug 2016'!$AG$53,'Act vs Bug 2016'!$AI$53,'Act vs Bug 2016'!$AK$53,'Act vs Bug 2016'!$AM$53,'Act vs Bug 2016'!$AO$53,'Act vs Bug 2016'!$AQ$53</definedName>
    <definedName name="QB_FORMULA_8" localSheetId="1" hidden="1">'Act vs Bug 2016'!$AO$10,'Act vs Bug 2016'!$AQ$10,'Act vs Bug 2016'!$AS$10,'Act vs Bug 2016'!$AU$10,'Act vs Bug 2016'!$AW$10,'Act vs Bug 2016'!$AY$10,'Act vs Bug 2016'!$BA$10,'Act vs Bug 2016'!$BC$10,'Act vs Bug 2016'!$BE$10,'Act vs Bug 2016'!$BG$10,'Act vs Bug 2016'!$BI$10,'Act vs Bug 2016'!$BK$10,'Act vs Bug 2016'!$BM$10,'Act vs Bug 2016'!$BO$10,'Act vs Bug 2016'!$BQ$10,'Act vs Bug 2016'!$BS$10</definedName>
    <definedName name="QB_FORMULA_80" localSheetId="1" hidden="1">'Act vs Bug 2016'!$AS$53,'Act vs Bug 2016'!$AU$53,'Act vs Bug 2016'!$AW$53,'Act vs Bug 2016'!$AY$53,'Act vs Bug 2016'!$BA$53,'Act vs Bug 2016'!$BC$53,'Act vs Bug 2016'!$BE$53,'Act vs Bug 2016'!$BG$53,'Act vs Bug 2016'!$BI$53,'Act vs Bug 2016'!$BK$53,'Act vs Bug 2016'!$BM$53,'Act vs Bug 2016'!$BO$53,'Act vs Bug 2016'!$BQ$53,'Act vs Bug 2016'!$BS$53,'Act vs Bug 2016'!$BU$53,'Act vs Bug 2016'!$BW$53</definedName>
    <definedName name="QB_FORMULA_81" localSheetId="1" hidden="1">'Act vs Bug 2016'!$BY$53,'Act vs Bug 2016'!$CA$53,'Act vs Bug 2016'!$CC$53,'Act vs Bug 2016'!$CE$53,'Act vs Bug 2016'!$CG$53,'Act vs Bug 2016'!$CI$53,'Act vs Bug 2016'!$CK$53,'Act vs Bug 2016'!$CM$53,'Act vs Bug 2016'!$CO$53,'Act vs Bug 2016'!$CQ$53,'Act vs Bug 2016'!$CS$53,'Act vs Bug 2016'!$CU$53,'Act vs Bug 2016'!$CW$53,'Act vs Bug 2016'!$CY$53,'Act vs Bug 2016'!$DA$53,'Act vs Bug 2016'!$DC$53</definedName>
    <definedName name="QB_FORMULA_82" localSheetId="1" hidden="1">'Act vs Bug 2016'!$DE$53,'Act vs Bug 2016'!$DG$53,'Act vs Bug 2016'!$M$55,'Act vs Bug 2016'!$O$55,'Act vs Bug 2016'!$U$55,'Act vs Bug 2016'!$W$55,'Act vs Bug 2016'!$AC$55,'Act vs Bug 2016'!$AE$55,'Act vs Bug 2016'!$AK$55,'Act vs Bug 2016'!$AM$55,'Act vs Bug 2016'!$AS$55,'Act vs Bug 2016'!$AU$55,'Act vs Bug 2016'!$BA$55,'Act vs Bug 2016'!$BC$55,'Act vs Bug 2016'!$BI$55,'Act vs Bug 2016'!$BK$55</definedName>
    <definedName name="QB_FORMULA_83" localSheetId="1" hidden="1">'Act vs Bug 2016'!$BQ$55,'Act vs Bug 2016'!$BS$55,'Act vs Bug 2016'!$BY$55,'Act vs Bug 2016'!$CA$55,'Act vs Bug 2016'!$CG$55,'Act vs Bug 2016'!$CI$55,'Act vs Bug 2016'!$CO$55,'Act vs Bug 2016'!$CQ$55,'Act vs Bug 2016'!$CW$55,'Act vs Bug 2016'!$CY$55,'Act vs Bug 2016'!$DA$55,'Act vs Bug 2016'!$DC$55,'Act vs Bug 2016'!$DE$55,'Act vs Bug 2016'!$DG$55,'Act vs Bug 2016'!$M$56,'Act vs Bug 2016'!$O$56</definedName>
    <definedName name="QB_FORMULA_84" localSheetId="1" hidden="1">'Act vs Bug 2016'!$U$56,'Act vs Bug 2016'!$W$56,'Act vs Bug 2016'!$AC$56,'Act vs Bug 2016'!$AE$56,'Act vs Bug 2016'!$AK$56,'Act vs Bug 2016'!$AM$56,'Act vs Bug 2016'!$AS$56,'Act vs Bug 2016'!$AU$56,'Act vs Bug 2016'!$BA$56,'Act vs Bug 2016'!$BC$56,'Act vs Bug 2016'!$BI$56,'Act vs Bug 2016'!$BK$56,'Act vs Bug 2016'!$BQ$56,'Act vs Bug 2016'!$BS$56,'Act vs Bug 2016'!$BY$56,'Act vs Bug 2016'!$CA$56</definedName>
    <definedName name="QB_FORMULA_85" localSheetId="1" hidden="1">'Act vs Bug 2016'!$CG$56,'Act vs Bug 2016'!$CI$56,'Act vs Bug 2016'!$CO$56,'Act vs Bug 2016'!$CQ$56,'Act vs Bug 2016'!$CW$56,'Act vs Bug 2016'!$CY$56,'Act vs Bug 2016'!$DA$56,'Act vs Bug 2016'!$DC$56,'Act vs Bug 2016'!$DE$56,'Act vs Bug 2016'!$DG$56,'Act vs Bug 2016'!$I$57,'Act vs Bug 2016'!$K$57,'Act vs Bug 2016'!$M$57,'Act vs Bug 2016'!$O$57,'Act vs Bug 2016'!$Q$57,'Act vs Bug 2016'!$S$57</definedName>
    <definedName name="QB_FORMULA_86" localSheetId="1" hidden="1">'Act vs Bug 2016'!$U$57,'Act vs Bug 2016'!$W$57,'Act vs Bug 2016'!$Y$57,'Act vs Bug 2016'!$AA$57,'Act vs Bug 2016'!$AC$57,'Act vs Bug 2016'!$AE$57,'Act vs Bug 2016'!$AG$57,'Act vs Bug 2016'!$AI$57,'Act vs Bug 2016'!$AK$57,'Act vs Bug 2016'!$AM$57,'Act vs Bug 2016'!$AO$57,'Act vs Bug 2016'!$AQ$57,'Act vs Bug 2016'!$AS$57,'Act vs Bug 2016'!$AU$57,'Act vs Bug 2016'!$AW$57,'Act vs Bug 2016'!$AY$57</definedName>
    <definedName name="QB_FORMULA_87" localSheetId="1" hidden="1">'Act vs Bug 2016'!$BA$57,'Act vs Bug 2016'!$BC$57,'Act vs Bug 2016'!$BE$57,'Act vs Bug 2016'!$BG$57,'Act vs Bug 2016'!$BI$57,'Act vs Bug 2016'!$BK$57,'Act vs Bug 2016'!$BM$57,'Act vs Bug 2016'!$BO$57,'Act vs Bug 2016'!$BQ$57,'Act vs Bug 2016'!$BS$57,'Act vs Bug 2016'!$BU$57,'Act vs Bug 2016'!$BW$57,'Act vs Bug 2016'!$BY$57,'Act vs Bug 2016'!$CA$57,'Act vs Bug 2016'!$CC$57,'Act vs Bug 2016'!$CE$57</definedName>
    <definedName name="QB_FORMULA_88" localSheetId="1" hidden="1">'Act vs Bug 2016'!$CG$57,'Act vs Bug 2016'!$CI$57,'Act vs Bug 2016'!$CK$57,'Act vs Bug 2016'!$CM$57,'Act vs Bug 2016'!$CO$57,'Act vs Bug 2016'!$CQ$57,'Act vs Bug 2016'!$CS$57,'Act vs Bug 2016'!$CU$57,'Act vs Bug 2016'!$CW$57,'Act vs Bug 2016'!$CY$57,'Act vs Bug 2016'!$DA$57,'Act vs Bug 2016'!$DC$57,'Act vs Bug 2016'!$DE$57,'Act vs Bug 2016'!$DG$57,'Act vs Bug 2016'!$M$59,'Act vs Bug 2016'!$O$59</definedName>
    <definedName name="QB_FORMULA_89" localSheetId="1" hidden="1">'Act vs Bug 2016'!$U$59,'Act vs Bug 2016'!$W$59,'Act vs Bug 2016'!$AC$59,'Act vs Bug 2016'!$AE$59,'Act vs Bug 2016'!$AK$59,'Act vs Bug 2016'!$AM$59,'Act vs Bug 2016'!$AS$59,'Act vs Bug 2016'!$AU$59,'Act vs Bug 2016'!$BA$59,'Act vs Bug 2016'!$BC$59,'Act vs Bug 2016'!$BI$59,'Act vs Bug 2016'!$BK$59,'Act vs Bug 2016'!$BQ$59,'Act vs Bug 2016'!$BS$59,'Act vs Bug 2016'!$BY$59,'Act vs Bug 2016'!$CA$59</definedName>
    <definedName name="QB_FORMULA_9" localSheetId="1" hidden="1">'Act vs Bug 2016'!$BU$10,'Act vs Bug 2016'!$BW$10,'Act vs Bug 2016'!$BY$10,'Act vs Bug 2016'!$CA$10,'Act vs Bug 2016'!$CC$10,'Act vs Bug 2016'!$CE$10,'Act vs Bug 2016'!$CG$10,'Act vs Bug 2016'!$CI$10,'Act vs Bug 2016'!$CK$10,'Act vs Bug 2016'!$CM$10,'Act vs Bug 2016'!$CO$10,'Act vs Bug 2016'!$CQ$10,'Act vs Bug 2016'!$CS$10,'Act vs Bug 2016'!$CU$10,'Act vs Bug 2016'!$CW$10,'Act vs Bug 2016'!$CY$10</definedName>
    <definedName name="QB_FORMULA_90" localSheetId="1" hidden="1">'Act vs Bug 2016'!$CG$59,'Act vs Bug 2016'!$CI$59,'Act vs Bug 2016'!$CO$59,'Act vs Bug 2016'!$CQ$59,'Act vs Bug 2016'!$CW$59,'Act vs Bug 2016'!$CY$59,'Act vs Bug 2016'!$DA$59,'Act vs Bug 2016'!$DC$59,'Act vs Bug 2016'!$DE$59,'Act vs Bug 2016'!$DG$59,'Act vs Bug 2016'!$M$60,'Act vs Bug 2016'!$O$60,'Act vs Bug 2016'!$U$60,'Act vs Bug 2016'!$W$60,'Act vs Bug 2016'!$AC$60,'Act vs Bug 2016'!$AE$60</definedName>
    <definedName name="QB_FORMULA_91" localSheetId="1" hidden="1">'Act vs Bug 2016'!$AK$60,'Act vs Bug 2016'!$AM$60,'Act vs Bug 2016'!$AS$60,'Act vs Bug 2016'!$AU$60,'Act vs Bug 2016'!$BA$60,'Act vs Bug 2016'!$BC$60,'Act vs Bug 2016'!$BI$60,'Act vs Bug 2016'!$BK$60,'Act vs Bug 2016'!$BQ$60,'Act vs Bug 2016'!$BS$60,'Act vs Bug 2016'!$BY$60,'Act vs Bug 2016'!$CA$60,'Act vs Bug 2016'!$CG$60,'Act vs Bug 2016'!$CI$60,'Act vs Bug 2016'!$CO$60,'Act vs Bug 2016'!$CQ$60</definedName>
    <definedName name="QB_FORMULA_92" localSheetId="1" hidden="1">'Act vs Bug 2016'!$CW$60,'Act vs Bug 2016'!$CY$60,'Act vs Bug 2016'!$DA$60,'Act vs Bug 2016'!$DC$60,'Act vs Bug 2016'!$DE$60,'Act vs Bug 2016'!$DG$60,'Act vs Bug 2016'!$I$61,'Act vs Bug 2016'!$K$61,'Act vs Bug 2016'!$M$61,'Act vs Bug 2016'!$O$61,'Act vs Bug 2016'!$Q$61,'Act vs Bug 2016'!$S$61,'Act vs Bug 2016'!$U$61,'Act vs Bug 2016'!$W$61,'Act vs Bug 2016'!$Y$61,'Act vs Bug 2016'!$AA$61</definedName>
    <definedName name="QB_FORMULA_93" localSheetId="1" hidden="1">'Act vs Bug 2016'!$AC$61,'Act vs Bug 2016'!$AE$61,'Act vs Bug 2016'!$AG$61,'Act vs Bug 2016'!$AI$61,'Act vs Bug 2016'!$AK$61,'Act vs Bug 2016'!$AM$61,'Act vs Bug 2016'!$AO$61,'Act vs Bug 2016'!$AQ$61,'Act vs Bug 2016'!$AS$61,'Act vs Bug 2016'!$AU$61,'Act vs Bug 2016'!$AW$61,'Act vs Bug 2016'!$AY$61,'Act vs Bug 2016'!$BA$61,'Act vs Bug 2016'!$BC$61,'Act vs Bug 2016'!$BE$61,'Act vs Bug 2016'!$BG$61</definedName>
    <definedName name="QB_FORMULA_94" localSheetId="1" hidden="1">'Act vs Bug 2016'!$BI$61,'Act vs Bug 2016'!$BK$61,'Act vs Bug 2016'!$BM$61,'Act vs Bug 2016'!$BO$61,'Act vs Bug 2016'!$BQ$61,'Act vs Bug 2016'!$BS$61,'Act vs Bug 2016'!$BU$61,'Act vs Bug 2016'!$BW$61,'Act vs Bug 2016'!$BY$61,'Act vs Bug 2016'!$CA$61,'Act vs Bug 2016'!$CC$61,'Act vs Bug 2016'!$CE$61,'Act vs Bug 2016'!$CG$61,'Act vs Bug 2016'!$CI$61,'Act vs Bug 2016'!$CK$61,'Act vs Bug 2016'!$CM$61</definedName>
    <definedName name="QB_FORMULA_95" localSheetId="1" hidden="1">'Act vs Bug 2016'!$CO$61,'Act vs Bug 2016'!$CQ$61,'Act vs Bug 2016'!$CS$61,'Act vs Bug 2016'!$CU$61,'Act vs Bug 2016'!$CW$61,'Act vs Bug 2016'!$CY$61,'Act vs Bug 2016'!$DA$61,'Act vs Bug 2016'!$DC$61,'Act vs Bug 2016'!$DE$61,'Act vs Bug 2016'!$DG$61,'Act vs Bug 2016'!$M$62,'Act vs Bug 2016'!$O$62,'Act vs Bug 2016'!$U$62,'Act vs Bug 2016'!$W$62,'Act vs Bug 2016'!$AC$62,'Act vs Bug 2016'!$AE$62</definedName>
    <definedName name="QB_FORMULA_96" localSheetId="1" hidden="1">'Act vs Bug 2016'!$AK$62,'Act vs Bug 2016'!$AM$62,'Act vs Bug 2016'!$AS$62,'Act vs Bug 2016'!$AU$62,'Act vs Bug 2016'!$BA$62,'Act vs Bug 2016'!$BC$62,'Act vs Bug 2016'!$BI$62,'Act vs Bug 2016'!$BK$62,'Act vs Bug 2016'!$BQ$62,'Act vs Bug 2016'!$BS$62,'Act vs Bug 2016'!$BY$62,'Act vs Bug 2016'!$CA$62,'Act vs Bug 2016'!$CG$62,'Act vs Bug 2016'!$CI$62,'Act vs Bug 2016'!$CO$62,'Act vs Bug 2016'!$CQ$62</definedName>
    <definedName name="QB_FORMULA_97" localSheetId="1" hidden="1">'Act vs Bug 2016'!$CW$62,'Act vs Bug 2016'!$CY$62,'Act vs Bug 2016'!$DA$62,'Act vs Bug 2016'!$DC$62,'Act vs Bug 2016'!$DE$62,'Act vs Bug 2016'!$DG$62,'Act vs Bug 2016'!$M$63,'Act vs Bug 2016'!$O$63,'Act vs Bug 2016'!$U$63,'Act vs Bug 2016'!$W$63,'Act vs Bug 2016'!$AC$63,'Act vs Bug 2016'!$AE$63,'Act vs Bug 2016'!$AK$63,'Act vs Bug 2016'!$AM$63,'Act vs Bug 2016'!$AS$63,'Act vs Bug 2016'!$AU$63</definedName>
    <definedName name="QB_FORMULA_98" localSheetId="1" hidden="1">'Act vs Bug 2016'!$BA$63,'Act vs Bug 2016'!$BC$63,'Act vs Bug 2016'!$BI$63,'Act vs Bug 2016'!$BK$63,'Act vs Bug 2016'!$BQ$63,'Act vs Bug 2016'!$BS$63,'Act vs Bug 2016'!$BY$63,'Act vs Bug 2016'!$CA$63,'Act vs Bug 2016'!$CG$63,'Act vs Bug 2016'!$CI$63,'Act vs Bug 2016'!$CO$63,'Act vs Bug 2016'!$CQ$63,'Act vs Bug 2016'!$CW$63,'Act vs Bug 2016'!$CY$63,'Act vs Bug 2016'!$DA$63,'Act vs Bug 2016'!$DC$63</definedName>
    <definedName name="QB_FORMULA_99" localSheetId="1" hidden="1">'Act vs Bug 2016'!$DE$63,'Act vs Bug 2016'!$DG$63,'Act vs Bug 2016'!$M$64,'Act vs Bug 2016'!$O$64,'Act vs Bug 2016'!$U$64,'Act vs Bug 2016'!$W$64,'Act vs Bug 2016'!$AC$64,'Act vs Bug 2016'!$AE$64,'Act vs Bug 2016'!$AK$64,'Act vs Bug 2016'!$AM$64,'Act vs Bug 2016'!$AS$64,'Act vs Bug 2016'!$AU$64,'Act vs Bug 2016'!$BA$64,'Act vs Bug 2016'!$BC$64,'Act vs Bug 2016'!$BI$64,'Act vs Bug 2016'!$BK$64</definedName>
    <definedName name="QB_ROW_100260" localSheetId="1" hidden="1">'Act vs Bug 2016'!$G$20</definedName>
    <definedName name="QB_ROW_101260" localSheetId="1" hidden="1">'Act vs Bug 2016'!$G$24</definedName>
    <definedName name="QB_ROW_102260" localSheetId="1" hidden="1">'Act vs Bug 2016'!$G$21</definedName>
    <definedName name="QB_ROW_103260" localSheetId="1" hidden="1">'Act vs Bug 2016'!$G$22</definedName>
    <definedName name="QB_ROW_104250" localSheetId="1" hidden="1">'Act vs Bug 2016'!$F$18</definedName>
    <definedName name="QB_ROW_105040" localSheetId="1" hidden="1">'Act vs Bug 2016'!$E$6</definedName>
    <definedName name="QB_ROW_105250" localSheetId="1" hidden="1">'Act vs Bug 2016'!$F$9</definedName>
    <definedName name="QB_ROW_105340" localSheetId="1" hidden="1">'Act vs Bug 2016'!$E$10</definedName>
    <definedName name="QB_ROW_106250" localSheetId="1" hidden="1">'Act vs Bug 2016'!$F$7</definedName>
    <definedName name="QB_ROW_107250" localSheetId="1" hidden="1">'Act vs Bug 2016'!$F$8</definedName>
    <definedName name="QB_ROW_108040" localSheetId="1" hidden="1">'Act vs Bug 2016'!$E$11</definedName>
    <definedName name="QB_ROW_108250" localSheetId="1" hidden="1">'Act vs Bug 2016'!$F$14</definedName>
    <definedName name="QB_ROW_108340" localSheetId="1" hidden="1">'Act vs Bug 2016'!$E$15</definedName>
    <definedName name="QB_ROW_109250" localSheetId="1" hidden="1">'Act vs Bug 2016'!$F$12</definedName>
    <definedName name="QB_ROW_110250" localSheetId="1" hidden="1">'Act vs Bug 2016'!$F$13</definedName>
    <definedName name="QB_ROW_111240" localSheetId="1" hidden="1">'Act vs Bug 2016'!$E$36</definedName>
    <definedName name="QB_ROW_112040" localSheetId="1" hidden="1">'Act vs Bug 2016'!$E$134</definedName>
    <definedName name="QB_ROW_112250" localSheetId="1" hidden="1">'Act vs Bug 2016'!$F$137</definedName>
    <definedName name="QB_ROW_112340" localSheetId="1" hidden="1">'Act vs Bug 2016'!$E$138</definedName>
    <definedName name="QB_ROW_113250" localSheetId="1" hidden="1">'Act vs Bug 2016'!$F$135</definedName>
    <definedName name="QB_ROW_114250" localSheetId="1" hidden="1">'Act vs Bug 2016'!$F$136</definedName>
    <definedName name="QB_ROW_115040" localSheetId="1" hidden="1">'Act vs Bug 2016'!$E$76</definedName>
    <definedName name="QB_ROW_115250" localSheetId="1" hidden="1">'Act vs Bug 2016'!$F$84</definedName>
    <definedName name="QB_ROW_115340" localSheetId="1" hidden="1">'Act vs Bug 2016'!$E$85</definedName>
    <definedName name="QB_ROW_116250" localSheetId="1" hidden="1">'Act vs Bug 2016'!$F$80</definedName>
    <definedName name="QB_ROW_117250" localSheetId="1" hidden="1">'Act vs Bug 2016'!$F$82</definedName>
    <definedName name="QB_ROW_118250" localSheetId="1" hidden="1">'Act vs Bug 2016'!$F$79</definedName>
    <definedName name="QB_ROW_119250" localSheetId="1" hidden="1">'Act vs Bug 2016'!$F$83</definedName>
    <definedName name="QB_ROW_120250" localSheetId="1" hidden="1">'Act vs Bug 2016'!$F$77</definedName>
    <definedName name="QB_ROW_121250" localSheetId="1" hidden="1">'Act vs Bug 2016'!$F$78</definedName>
    <definedName name="QB_ROW_122250" localSheetId="1" hidden="1">'Act vs Bug 2016'!$F$81</definedName>
    <definedName name="QB_ROW_123040" localSheetId="1" hidden="1">'Act vs Bug 2016'!$E$98</definedName>
    <definedName name="QB_ROW_123250" localSheetId="1" hidden="1">'Act vs Bug 2016'!$F$132</definedName>
    <definedName name="QB_ROW_123340" localSheetId="1" hidden="1">'Act vs Bug 2016'!$E$133</definedName>
    <definedName name="QB_ROW_124250" localSheetId="1" hidden="1">'Act vs Bug 2016'!$F$126</definedName>
    <definedName name="QB_ROW_125250" localSheetId="1" hidden="1">'Act vs Bug 2016'!$F$123</definedName>
    <definedName name="QB_ROW_126050" localSheetId="1" hidden="1">'Act vs Bug 2016'!$F$109</definedName>
    <definedName name="QB_ROW_126260" localSheetId="1" hidden="1">'Act vs Bug 2016'!$G$118</definedName>
    <definedName name="QB_ROW_126350" localSheetId="1" hidden="1">'Act vs Bug 2016'!$F$119</definedName>
    <definedName name="QB_ROW_127260" localSheetId="1" hidden="1">'Act vs Bug 2016'!$G$116</definedName>
    <definedName name="QB_ROW_128260" localSheetId="1" hidden="1">'Act vs Bug 2016'!$G$117</definedName>
    <definedName name="QB_ROW_129260" localSheetId="1" hidden="1">'Act vs Bug 2016'!$G$114</definedName>
    <definedName name="QB_ROW_130060" localSheetId="1" hidden="1">'Act vs Bug 2016'!$G$110</definedName>
    <definedName name="QB_ROW_130270" localSheetId="1" hidden="1">'Act vs Bug 2016'!$H$112</definedName>
    <definedName name="QB_ROW_130360" localSheetId="1" hidden="1">'Act vs Bug 2016'!$G$113</definedName>
    <definedName name="QB_ROW_131260" localSheetId="1" hidden="1">'Act vs Bug 2016'!$G$115</definedName>
    <definedName name="QB_ROW_132250" localSheetId="1" hidden="1">'Act vs Bug 2016'!$F$121</definedName>
    <definedName name="QB_ROW_133250" localSheetId="1" hidden="1">'Act vs Bug 2016'!$F$120</definedName>
    <definedName name="QB_ROW_134250" localSheetId="1" hidden="1">'Act vs Bug 2016'!$F$122</definedName>
    <definedName name="QB_ROW_135250" localSheetId="1" hidden="1">'Act vs Bug 2016'!$F$130</definedName>
    <definedName name="QB_ROW_136250" localSheetId="1" hidden="1">'Act vs Bug 2016'!$F$128</definedName>
    <definedName name="QB_ROW_137260" localSheetId="1" hidden="1">'Act vs Bug 2016'!$G$100</definedName>
    <definedName name="QB_ROW_138050" localSheetId="1" hidden="1">'Act vs Bug 2016'!$F$99</definedName>
    <definedName name="QB_ROW_138260" localSheetId="1" hidden="1">'Act vs Bug 2016'!$G$101</definedName>
    <definedName name="QB_ROW_138350" localSheetId="1" hidden="1">'Act vs Bug 2016'!$F$102</definedName>
    <definedName name="QB_ROW_139250" localSheetId="1" hidden="1">'Act vs Bug 2016'!$F$131</definedName>
    <definedName name="QB_ROW_140250" localSheetId="1" hidden="1">'Act vs Bug 2016'!$F$127</definedName>
    <definedName name="QB_ROW_141250" localSheetId="1" hidden="1">'Act vs Bug 2016'!$F$129</definedName>
    <definedName name="QB_ROW_142250" localSheetId="1" hidden="1">'Act vs Bug 2016'!$F$124</definedName>
    <definedName name="QB_ROW_143250" localSheetId="1" hidden="1">'Act vs Bug 2016'!$F$125</definedName>
    <definedName name="QB_ROW_144050" localSheetId="1" hidden="1">'Act vs Bug 2016'!$F$103</definedName>
    <definedName name="QB_ROW_144260" localSheetId="1" hidden="1">'Act vs Bug 2016'!$G$107</definedName>
    <definedName name="QB_ROW_144350" localSheetId="1" hidden="1">'Act vs Bug 2016'!$F$108</definedName>
    <definedName name="QB_ROW_145260" localSheetId="1" hidden="1">'Act vs Bug 2016'!$G$106</definedName>
    <definedName name="QB_ROW_146260" localSheetId="1" hidden="1">'Act vs Bug 2016'!$G$105</definedName>
    <definedName name="QB_ROW_147270" localSheetId="1" hidden="1">'Act vs Bug 2016'!$H$111</definedName>
    <definedName name="QB_ROW_148040" localSheetId="1" hidden="1">'Act vs Bug 2016'!$E$86</definedName>
    <definedName name="QB_ROW_148250" localSheetId="1" hidden="1">'Act vs Bug 2016'!$F$96</definedName>
    <definedName name="QB_ROW_148340" localSheetId="1" hidden="1">'Act vs Bug 2016'!$E$97</definedName>
    <definedName name="QB_ROW_149250" localSheetId="1" hidden="1">'Act vs Bug 2016'!$F$87</definedName>
    <definedName name="QB_ROW_150050" localSheetId="1" hidden="1">'Act vs Bug 2016'!$F$88</definedName>
    <definedName name="QB_ROW_150260" localSheetId="1" hidden="1">'Act vs Bug 2016'!$G$94</definedName>
    <definedName name="QB_ROW_150350" localSheetId="1" hidden="1">'Act vs Bug 2016'!$F$95</definedName>
    <definedName name="QB_ROW_151260" localSheetId="1" hidden="1">'Act vs Bug 2016'!$G$91</definedName>
    <definedName name="QB_ROW_152260" localSheetId="1" hidden="1">'Act vs Bug 2016'!$G$92</definedName>
    <definedName name="QB_ROW_153260" localSheetId="1" hidden="1">'Act vs Bug 2016'!$G$93</definedName>
    <definedName name="QB_ROW_154260" localSheetId="1" hidden="1">'Act vs Bug 2016'!$G$90</definedName>
    <definedName name="QB_ROW_155260" localSheetId="1" hidden="1">'Act vs Bug 2016'!$G$89</definedName>
    <definedName name="QB_ROW_156040" localSheetId="1" hidden="1">'Act vs Bug 2016'!$E$71</definedName>
    <definedName name="QB_ROW_156250" localSheetId="1" hidden="1">'Act vs Bug 2016'!$F$74</definedName>
    <definedName name="QB_ROW_156340" localSheetId="1" hidden="1">'Act vs Bug 2016'!$E$75</definedName>
    <definedName name="QB_ROW_157250" localSheetId="1" hidden="1">'Act vs Bug 2016'!$F$73</definedName>
    <definedName name="QB_ROW_158250" localSheetId="1" hidden="1">'Act vs Bug 2016'!$F$72</definedName>
    <definedName name="QB_ROW_159040" localSheetId="1" hidden="1">'Act vs Bug 2016'!$E$66</definedName>
    <definedName name="QB_ROW_159250" localSheetId="1" hidden="1">'Act vs Bug 2016'!$F$69</definedName>
    <definedName name="QB_ROW_159340" localSheetId="1" hidden="1">'Act vs Bug 2016'!$E$70</definedName>
    <definedName name="QB_ROW_160250" localSheetId="1" hidden="1">'Act vs Bug 2016'!$F$68</definedName>
    <definedName name="QB_ROW_161250" localSheetId="1" hidden="1">'Act vs Bug 2016'!$F$67</definedName>
    <definedName name="QB_ROW_162260" localSheetId="1" hidden="1">'Act vs Bug 2016'!$G$49</definedName>
    <definedName name="QB_ROW_163260" localSheetId="1" hidden="1">'Act vs Bug 2016'!$G$50</definedName>
    <definedName name="QB_ROW_164050" localSheetId="1" hidden="1">'Act vs Bug 2016'!$F$54</definedName>
    <definedName name="QB_ROW_164260" localSheetId="1" hidden="1">'Act vs Bug 2016'!$G$56</definedName>
    <definedName name="QB_ROW_164350" localSheetId="1" hidden="1">'Act vs Bug 2016'!$F$57</definedName>
    <definedName name="QB_ROW_165260" localSheetId="1" hidden="1">'Act vs Bug 2016'!$G$55</definedName>
    <definedName name="QB_ROW_166050" localSheetId="1" hidden="1">'Act vs Bug 2016'!$F$58</definedName>
    <definedName name="QB_ROW_166260" localSheetId="1" hidden="1">'Act vs Bug 2016'!$G$60</definedName>
    <definedName name="QB_ROW_166350" localSheetId="1" hidden="1">'Act vs Bug 2016'!$F$61</definedName>
    <definedName name="QB_ROW_167260" localSheetId="1" hidden="1">'Act vs Bug 2016'!$G$59</definedName>
    <definedName name="QB_ROW_168250" localSheetId="1" hidden="1">'Act vs Bug 2016'!$F$63</definedName>
    <definedName name="QB_ROW_170240" localSheetId="1" hidden="1">'Act vs Bug 2016'!$E$5</definedName>
    <definedName name="QB_ROW_171260" localSheetId="1" hidden="1">'Act vs Bug 2016'!$G$51</definedName>
    <definedName name="QB_ROW_173050" localSheetId="1" hidden="1">'Act vs Bug 2016'!$F$48</definedName>
    <definedName name="QB_ROW_173260" localSheetId="1" hidden="1">'Act vs Bug 2016'!$G$52</definedName>
    <definedName name="QB_ROW_173350" localSheetId="1" hidden="1">'Act vs Bug 2016'!$F$53</definedName>
    <definedName name="QB_ROW_174040" localSheetId="1" hidden="1">'Act vs Bug 2016'!$E$47</definedName>
    <definedName name="QB_ROW_174250" localSheetId="1" hidden="1">'Act vs Bug 2016'!$F$64</definedName>
    <definedName name="QB_ROW_174340" localSheetId="1" hidden="1">'Act vs Bug 2016'!$E$65</definedName>
    <definedName name="QB_ROW_176240" localSheetId="1" hidden="1">'Act vs Bug 2016'!$E$46</definedName>
    <definedName name="QB_ROW_177260" localSheetId="1" hidden="1">'Act vs Bug 2016'!$G$104</definedName>
    <definedName name="QB_ROW_178240" localSheetId="1" hidden="1">'Act vs Bug 2016'!$E$45</definedName>
    <definedName name="QB_ROW_180240" localSheetId="1" hidden="1">'Act vs Bug 2016'!$E$44</definedName>
    <definedName name="QB_ROW_182230" localSheetId="1" hidden="1">'Act vs Bug 2016'!$D$143</definedName>
    <definedName name="QB_ROW_18301" localSheetId="1" hidden="1">'Act vs Bug 2016'!$A$147</definedName>
    <definedName name="QB_ROW_183240" localSheetId="1" hidden="1">'Act vs Bug 2016'!$E$43</definedName>
    <definedName name="QB_ROW_19011" localSheetId="1" hidden="1">'Act vs Bug 2016'!$B$3</definedName>
    <definedName name="QB_ROW_19311" localSheetId="1" hidden="1">'Act vs Bug 2016'!$B$140</definedName>
    <definedName name="QB_ROW_20031" localSheetId="1" hidden="1">'Act vs Bug 2016'!$D$4</definedName>
    <definedName name="QB_ROW_20331" localSheetId="1" hidden="1">'Act vs Bug 2016'!$D$37</definedName>
    <definedName name="QB_ROW_21031" localSheetId="1" hidden="1">'Act vs Bug 2016'!$D$42</definedName>
    <definedName name="QB_ROW_21331" localSheetId="1" hidden="1">'Act vs Bug 2016'!$D$139</definedName>
    <definedName name="QB_ROW_22011" localSheetId="1" hidden="1">'Act vs Bug 2016'!$B$141</definedName>
    <definedName name="QB_ROW_22311" localSheetId="1" hidden="1">'Act vs Bug 2016'!$B$146</definedName>
    <definedName name="QB_ROW_24021" localSheetId="1" hidden="1">'Act vs Bug 2016'!$C$142</definedName>
    <definedName name="QB_ROW_24321" localSheetId="1" hidden="1">'Act vs Bug 2016'!$C$145</definedName>
    <definedName name="QB_ROW_46230" localSheetId="1" hidden="1">'Act vs Bug 2016'!$D$144</definedName>
    <definedName name="QB_ROW_56240" localSheetId="1" hidden="1">'Act vs Bug 2016'!$E$39</definedName>
    <definedName name="QB_ROW_63040" localSheetId="1" hidden="1">'Act vs Bug 2016'!$E$29</definedName>
    <definedName name="QB_ROW_63250" localSheetId="1" hidden="1">'Act vs Bug 2016'!$F$34</definedName>
    <definedName name="QB_ROW_63340" localSheetId="1" hidden="1">'Act vs Bug 2016'!$E$35</definedName>
    <definedName name="QB_ROW_64250" localSheetId="1" hidden="1">'Act vs Bug 2016'!$F$30</definedName>
    <definedName name="QB_ROW_65250" localSheetId="1" hidden="1">'Act vs Bug 2016'!$F$31</definedName>
    <definedName name="QB_ROW_66250" localSheetId="1" hidden="1">'Act vs Bug 2016'!$F$32</definedName>
    <definedName name="QB_ROW_67250" localSheetId="1" hidden="1">'Act vs Bug 2016'!$F$33</definedName>
    <definedName name="QB_ROW_86321" localSheetId="1" hidden="1">'Act vs Bug 2016'!$C$41</definedName>
    <definedName name="QB_ROW_87031" localSheetId="1" hidden="1">'Act vs Bug 2016'!$D$38</definedName>
    <definedName name="QB_ROW_87331" localSheetId="1" hidden="1">'Act vs Bug 2016'!$D$40</definedName>
    <definedName name="QB_ROW_91240" localSheetId="1" hidden="1">'Act vs Bug 2016'!$E$16</definedName>
    <definedName name="QB_ROW_92250" localSheetId="1" hidden="1">'Act vs Bug 2016'!$F$62</definedName>
    <definedName name="QB_ROW_97040" localSheetId="1" hidden="1">'Act vs Bug 2016'!$E$17</definedName>
    <definedName name="QB_ROW_97250" localSheetId="1" hidden="1">'Act vs Bug 2016'!$F$27</definedName>
    <definedName name="QB_ROW_97340" localSheetId="1" hidden="1">'Act vs Bug 2016'!$E$28</definedName>
    <definedName name="QB_ROW_98050" localSheetId="1" hidden="1">'Act vs Bug 2016'!$F$19</definedName>
    <definedName name="QB_ROW_98260" localSheetId="1" hidden="1">'Act vs Bug 2016'!$G$25</definedName>
    <definedName name="QB_ROW_98350" localSheetId="1" hidden="1">'Act vs Bug 2016'!$F$26</definedName>
    <definedName name="QB_ROW_99260" localSheetId="1" hidden="1">'Act vs Bug 2016'!$G$23</definedName>
    <definedName name="QBCANSUPPORTUPDATE" localSheetId="1">TRUE</definedName>
    <definedName name="QBCOMPANYFILENAME" localSheetId="1">"C:\Users\Accounting\Desktop\CIBO December 29th 2016.QBW"</definedName>
    <definedName name="QBENDDATE" localSheetId="1">20161229</definedName>
    <definedName name="QBHEADERSONSCREEN" localSheetId="1">FALSE</definedName>
    <definedName name="QBMETADATASIZE" localSheetId="1">5892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6</definedName>
    <definedName name="QBREPORTCOMPANYID" localSheetId="1">"a6f9d30faca744f9926e515a7a7962f4"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TRUE</definedName>
    <definedName name="QBREPORTCOMPARECOL_BUDGET" localSheetId="1">TRUE</definedName>
    <definedName name="QBREPORTCOMPARECOL_BUDPCT" localSheetId="1">TRUE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11</definedName>
    <definedName name="QBREPORTSUBCOLAXIS" localSheetId="1">24</definedName>
    <definedName name="QBREPORTTYPE" localSheetId="1">288</definedName>
    <definedName name="QBROWHEADERS" localSheetId="1">8</definedName>
    <definedName name="QBSTARTDATE" localSheetId="1">20160101</definedName>
  </definedNames>
  <calcPr calcId="152511"/>
</workbook>
</file>

<file path=xl/calcChain.xml><?xml version="1.0" encoding="utf-8"?>
<calcChain xmlns="http://schemas.openxmlformats.org/spreadsheetml/2006/main">
  <c r="AG136" i="5" l="1"/>
  <c r="AG15" i="5"/>
  <c r="AC15" i="5"/>
  <c r="AE80" i="3" l="1"/>
  <c r="W13" i="6" l="1"/>
  <c r="I11" i="6"/>
  <c r="I14" i="6" s="1"/>
  <c r="W10" i="6"/>
  <c r="U10" i="6"/>
  <c r="S9" i="6"/>
  <c r="S11" i="6" s="1"/>
  <c r="R9" i="6"/>
  <c r="R11" i="6" s="1"/>
  <c r="Q9" i="6"/>
  <c r="W9" i="6" s="1"/>
  <c r="P9" i="6"/>
  <c r="P11" i="6" s="1"/>
  <c r="O9" i="6"/>
  <c r="O11" i="6" s="1"/>
  <c r="N9" i="6"/>
  <c r="N11" i="6" s="1"/>
  <c r="M9" i="6"/>
  <c r="M11" i="6" s="1"/>
  <c r="M14" i="6" s="1"/>
  <c r="L9" i="6"/>
  <c r="L11" i="6" s="1"/>
  <c r="K9" i="6"/>
  <c r="K11" i="6" s="1"/>
  <c r="J9" i="6"/>
  <c r="J11" i="6" s="1"/>
  <c r="I9" i="6"/>
  <c r="H9" i="6"/>
  <c r="H11" i="6" s="1"/>
  <c r="G9" i="6"/>
  <c r="G11" i="6" s="1"/>
  <c r="G12" i="6" s="1"/>
  <c r="F9" i="6"/>
  <c r="F11" i="6" s="1"/>
  <c r="F12" i="6" s="1"/>
  <c r="E9" i="6"/>
  <c r="E11" i="6" s="1"/>
  <c r="D9" i="6"/>
  <c r="D11" i="6" s="1"/>
  <c r="D12" i="6" s="1"/>
  <c r="C9" i="6"/>
  <c r="C11" i="6" s="1"/>
  <c r="B9" i="6"/>
  <c r="B10" i="6" s="1"/>
  <c r="W8" i="6"/>
  <c r="W7" i="6"/>
  <c r="U7" i="6"/>
  <c r="W6" i="6"/>
  <c r="U6" i="6"/>
  <c r="U5" i="6"/>
  <c r="W4" i="6"/>
  <c r="U4" i="6"/>
  <c r="W1" i="6"/>
  <c r="Q11" i="6" l="1"/>
  <c r="Q14" i="6" s="1"/>
  <c r="W11" i="6"/>
  <c r="K14" i="6"/>
  <c r="K12" i="6"/>
  <c r="L14" i="6"/>
  <c r="L12" i="6"/>
  <c r="O14" i="6"/>
  <c r="O12" i="6"/>
  <c r="H14" i="6"/>
  <c r="H12" i="6"/>
  <c r="P14" i="6"/>
  <c r="P12" i="6"/>
  <c r="S14" i="6"/>
  <c r="S12" i="6"/>
  <c r="U11" i="6"/>
  <c r="J12" i="6"/>
  <c r="J14" i="6"/>
  <c r="N12" i="6"/>
  <c r="N14" i="6"/>
  <c r="R12" i="6"/>
  <c r="R14" i="6"/>
  <c r="I12" i="6"/>
  <c r="M12" i="6"/>
  <c r="Q12" i="6"/>
  <c r="U9" i="6"/>
  <c r="W14" i="6" l="1"/>
  <c r="U14" i="6"/>
  <c r="AE15" i="5"/>
  <c r="AE144" i="5" l="1"/>
  <c r="AC144" i="5"/>
  <c r="AA144" i="5"/>
  <c r="Y144" i="5"/>
  <c r="W144" i="5"/>
  <c r="U144" i="5"/>
  <c r="S144" i="5"/>
  <c r="Q144" i="5"/>
  <c r="O144" i="5"/>
  <c r="M144" i="5"/>
  <c r="K144" i="5"/>
  <c r="I144" i="5"/>
  <c r="AG143" i="5"/>
  <c r="AG142" i="5"/>
  <c r="AE137" i="5"/>
  <c r="AC137" i="5"/>
  <c r="AA137" i="5"/>
  <c r="Y137" i="5"/>
  <c r="W137" i="5"/>
  <c r="U137" i="5"/>
  <c r="S137" i="5"/>
  <c r="Q137" i="5"/>
  <c r="O137" i="5"/>
  <c r="M137" i="5"/>
  <c r="K137" i="5"/>
  <c r="I137" i="5"/>
  <c r="AG135" i="5"/>
  <c r="AG134" i="5"/>
  <c r="AG131" i="5"/>
  <c r="AG130" i="5"/>
  <c r="AG129" i="5"/>
  <c r="AG128" i="5"/>
  <c r="AG127" i="5"/>
  <c r="AG126" i="5"/>
  <c r="AG125" i="5"/>
  <c r="AG124" i="5"/>
  <c r="AG123" i="5"/>
  <c r="AG122" i="5"/>
  <c r="AG121" i="5"/>
  <c r="AG120" i="5"/>
  <c r="AG119" i="5"/>
  <c r="AG117" i="5"/>
  <c r="AG116" i="5"/>
  <c r="AG115" i="5"/>
  <c r="AG114" i="5"/>
  <c r="AG113" i="5"/>
  <c r="AE112" i="5"/>
  <c r="AE118" i="5" s="1"/>
  <c r="AC112" i="5"/>
  <c r="AC118" i="5" s="1"/>
  <c r="AA112" i="5"/>
  <c r="AA118" i="5" s="1"/>
  <c r="Y112" i="5"/>
  <c r="Y118" i="5" s="1"/>
  <c r="W112" i="5"/>
  <c r="W118" i="5" s="1"/>
  <c r="U112" i="5"/>
  <c r="U118" i="5" s="1"/>
  <c r="S112" i="5"/>
  <c r="S118" i="5" s="1"/>
  <c r="Q112" i="5"/>
  <c r="O112" i="5"/>
  <c r="M112" i="5"/>
  <c r="K112" i="5"/>
  <c r="I112" i="5"/>
  <c r="AG111" i="5"/>
  <c r="AG110" i="5"/>
  <c r="AE107" i="5"/>
  <c r="AC107" i="5"/>
  <c r="AA107" i="5"/>
  <c r="Y107" i="5"/>
  <c r="W107" i="5"/>
  <c r="U107" i="5"/>
  <c r="S107" i="5"/>
  <c r="Q107" i="5"/>
  <c r="O107" i="5"/>
  <c r="M107" i="5"/>
  <c r="K107" i="5"/>
  <c r="I107" i="5"/>
  <c r="AG106" i="5"/>
  <c r="AG105" i="5"/>
  <c r="AG104" i="5"/>
  <c r="AG103" i="5"/>
  <c r="AE101" i="5"/>
  <c r="AC101" i="5"/>
  <c r="AA101" i="5"/>
  <c r="Y101" i="5"/>
  <c r="W101" i="5"/>
  <c r="U101" i="5"/>
  <c r="S101" i="5"/>
  <c r="Q101" i="5"/>
  <c r="O101" i="5"/>
  <c r="M101" i="5"/>
  <c r="K101" i="5"/>
  <c r="I101" i="5"/>
  <c r="AG100" i="5"/>
  <c r="AG99" i="5"/>
  <c r="AG95" i="5"/>
  <c r="AE94" i="5"/>
  <c r="AC94" i="5"/>
  <c r="AA94" i="5"/>
  <c r="Y94" i="5"/>
  <c r="W94" i="5"/>
  <c r="U94" i="5"/>
  <c r="S94" i="5"/>
  <c r="Q94" i="5"/>
  <c r="O94" i="5"/>
  <c r="M94" i="5"/>
  <c r="K94" i="5"/>
  <c r="I94" i="5"/>
  <c r="AG93" i="5"/>
  <c r="AG92" i="5"/>
  <c r="AG91" i="5"/>
  <c r="AG90" i="5"/>
  <c r="AG89" i="5"/>
  <c r="AG88" i="5"/>
  <c r="AG86" i="5"/>
  <c r="AE84" i="5"/>
  <c r="AC84" i="5"/>
  <c r="AA84" i="5"/>
  <c r="Y84" i="5"/>
  <c r="W84" i="5"/>
  <c r="U84" i="5"/>
  <c r="S84" i="5"/>
  <c r="Q84" i="5"/>
  <c r="O84" i="5"/>
  <c r="M84" i="5"/>
  <c r="K84" i="5"/>
  <c r="I84" i="5"/>
  <c r="AG83" i="5"/>
  <c r="AG82" i="5"/>
  <c r="AG81" i="5"/>
  <c r="AG80" i="5"/>
  <c r="AG79" i="5"/>
  <c r="AG78" i="5"/>
  <c r="AG77" i="5"/>
  <c r="AG76" i="5"/>
  <c r="AE74" i="5"/>
  <c r="AC74" i="5"/>
  <c r="AA74" i="5"/>
  <c r="Y74" i="5"/>
  <c r="W74" i="5"/>
  <c r="U74" i="5"/>
  <c r="S74" i="5"/>
  <c r="Q74" i="5"/>
  <c r="O74" i="5"/>
  <c r="M74" i="5"/>
  <c r="K74" i="5"/>
  <c r="I74" i="5"/>
  <c r="AG73" i="5"/>
  <c r="AG72" i="5"/>
  <c r="AG71" i="5"/>
  <c r="AE69" i="5"/>
  <c r="AC69" i="5"/>
  <c r="AA69" i="5"/>
  <c r="Y69" i="5"/>
  <c r="W69" i="5"/>
  <c r="U69" i="5"/>
  <c r="S69" i="5"/>
  <c r="Q69" i="5"/>
  <c r="O69" i="5"/>
  <c r="M69" i="5"/>
  <c r="K69" i="5"/>
  <c r="I69" i="5"/>
  <c r="AG68" i="5"/>
  <c r="AG67" i="5"/>
  <c r="AG66" i="5"/>
  <c r="AG63" i="5"/>
  <c r="AG62" i="5"/>
  <c r="AG61" i="5"/>
  <c r="AE60" i="5"/>
  <c r="AC60" i="5"/>
  <c r="AA60" i="5"/>
  <c r="Y60" i="5"/>
  <c r="W60" i="5"/>
  <c r="U60" i="5"/>
  <c r="S60" i="5"/>
  <c r="Q60" i="5"/>
  <c r="O60" i="5"/>
  <c r="M60" i="5"/>
  <c r="K60" i="5"/>
  <c r="I60" i="5"/>
  <c r="AG59" i="5"/>
  <c r="AG58" i="5"/>
  <c r="AE56" i="5"/>
  <c r="AC56" i="5"/>
  <c r="AA56" i="5"/>
  <c r="Y56" i="5"/>
  <c r="W56" i="5"/>
  <c r="U56" i="5"/>
  <c r="S56" i="5"/>
  <c r="Q56" i="5"/>
  <c r="O56" i="5"/>
  <c r="M56" i="5"/>
  <c r="K56" i="5"/>
  <c r="I56" i="5"/>
  <c r="AG54" i="5"/>
  <c r="AE52" i="5"/>
  <c r="AC52" i="5"/>
  <c r="AA52" i="5"/>
  <c r="Y52" i="5"/>
  <c r="W52" i="5"/>
  <c r="U52" i="5"/>
  <c r="S52" i="5"/>
  <c r="Q52" i="5"/>
  <c r="O52" i="5"/>
  <c r="M52" i="5"/>
  <c r="K52" i="5"/>
  <c r="I52" i="5"/>
  <c r="AG51" i="5"/>
  <c r="AG50" i="5"/>
  <c r="AG49" i="5"/>
  <c r="AG48" i="5"/>
  <c r="AG45" i="5"/>
  <c r="AG44" i="5"/>
  <c r="AG43" i="5"/>
  <c r="AG42" i="5"/>
  <c r="AE39" i="5"/>
  <c r="AC39" i="5"/>
  <c r="AA39" i="5"/>
  <c r="Y39" i="5"/>
  <c r="W39" i="5"/>
  <c r="U39" i="5"/>
  <c r="S39" i="5"/>
  <c r="Q39" i="5"/>
  <c r="O39" i="5"/>
  <c r="M39" i="5"/>
  <c r="K39" i="5"/>
  <c r="I39" i="5"/>
  <c r="AG38" i="5"/>
  <c r="AG35" i="5"/>
  <c r="AE34" i="5"/>
  <c r="AC34" i="5"/>
  <c r="AA34" i="5"/>
  <c r="Y34" i="5"/>
  <c r="W34" i="5"/>
  <c r="U34" i="5"/>
  <c r="S34" i="5"/>
  <c r="Q34" i="5"/>
  <c r="O34" i="5"/>
  <c r="M34" i="5"/>
  <c r="K34" i="5"/>
  <c r="I34" i="5"/>
  <c r="AG33" i="5"/>
  <c r="AG32" i="5"/>
  <c r="AG31" i="5"/>
  <c r="AG30" i="5"/>
  <c r="AG29" i="5"/>
  <c r="AG26" i="5"/>
  <c r="AE25" i="5"/>
  <c r="AE27" i="5" s="1"/>
  <c r="AC25" i="5"/>
  <c r="AC27" i="5" s="1"/>
  <c r="AA25" i="5"/>
  <c r="AA27" i="5" s="1"/>
  <c r="Y25" i="5"/>
  <c r="Y27" i="5" s="1"/>
  <c r="W25" i="5"/>
  <c r="W27" i="5" s="1"/>
  <c r="U25" i="5"/>
  <c r="U27" i="5" s="1"/>
  <c r="S25" i="5"/>
  <c r="S27" i="5" s="1"/>
  <c r="Q25" i="5"/>
  <c r="Q27" i="5" s="1"/>
  <c r="O25" i="5"/>
  <c r="O27" i="5" s="1"/>
  <c r="M25" i="5"/>
  <c r="M27" i="5" s="1"/>
  <c r="K25" i="5"/>
  <c r="K27" i="5" s="1"/>
  <c r="I25" i="5"/>
  <c r="I27" i="5" s="1"/>
  <c r="AG24" i="5"/>
  <c r="AG23" i="5"/>
  <c r="AG22" i="5"/>
  <c r="AG21" i="5"/>
  <c r="AG20" i="5"/>
  <c r="AG19" i="5"/>
  <c r="AG17" i="5"/>
  <c r="AE14" i="5"/>
  <c r="AC14" i="5"/>
  <c r="AA14" i="5"/>
  <c r="Y14" i="5"/>
  <c r="W14" i="5"/>
  <c r="U14" i="5"/>
  <c r="S14" i="5"/>
  <c r="Q14" i="5"/>
  <c r="O14" i="5"/>
  <c r="M14" i="5"/>
  <c r="K14" i="5"/>
  <c r="I14" i="5"/>
  <c r="AG13" i="5"/>
  <c r="AG12" i="5"/>
  <c r="AG11" i="5"/>
  <c r="AE9" i="5"/>
  <c r="AC9" i="5"/>
  <c r="AA9" i="5"/>
  <c r="Y9" i="5"/>
  <c r="W9" i="5"/>
  <c r="U9" i="5"/>
  <c r="S9" i="5"/>
  <c r="Q9" i="5"/>
  <c r="O9" i="5"/>
  <c r="M9" i="5"/>
  <c r="K9" i="5"/>
  <c r="I9" i="5"/>
  <c r="AG8" i="5"/>
  <c r="AG7" i="5"/>
  <c r="AG6" i="5"/>
  <c r="AG4" i="5"/>
  <c r="AE145" i="4"/>
  <c r="AC145" i="4"/>
  <c r="AA145" i="4"/>
  <c r="Y145" i="4"/>
  <c r="W145" i="4"/>
  <c r="U145" i="4"/>
  <c r="S145" i="4"/>
  <c r="Q145" i="4"/>
  <c r="O145" i="4"/>
  <c r="M145" i="4"/>
  <c r="K145" i="4"/>
  <c r="I145" i="4"/>
  <c r="AH144" i="4"/>
  <c r="AH143" i="4"/>
  <c r="AE138" i="4"/>
  <c r="AC138" i="4"/>
  <c r="AA138" i="4"/>
  <c r="Y138" i="4"/>
  <c r="W138" i="4"/>
  <c r="U138" i="4"/>
  <c r="S138" i="4"/>
  <c r="Q138" i="4"/>
  <c r="O138" i="4"/>
  <c r="M138" i="4"/>
  <c r="K138" i="4"/>
  <c r="I138" i="4"/>
  <c r="AH137" i="4"/>
  <c r="AH136" i="4"/>
  <c r="AH135" i="4"/>
  <c r="AH132" i="4"/>
  <c r="AH131" i="4"/>
  <c r="AH130" i="4"/>
  <c r="AH129" i="4"/>
  <c r="AH128" i="4"/>
  <c r="AH127" i="4"/>
  <c r="AH126" i="4"/>
  <c r="AH125" i="4"/>
  <c r="AH124" i="4"/>
  <c r="AH123" i="4"/>
  <c r="AH122" i="4"/>
  <c r="AH121" i="4"/>
  <c r="AH120" i="4"/>
  <c r="AH118" i="4"/>
  <c r="AH117" i="4"/>
  <c r="AH116" i="4"/>
  <c r="AH115" i="4"/>
  <c r="AH114" i="4"/>
  <c r="AE113" i="4"/>
  <c r="AC113" i="4"/>
  <c r="AC119" i="4" s="1"/>
  <c r="AA113" i="4"/>
  <c r="Y113" i="4"/>
  <c r="Y119" i="4" s="1"/>
  <c r="W113" i="4"/>
  <c r="U113" i="4"/>
  <c r="U119" i="4" s="1"/>
  <c r="S113" i="4"/>
  <c r="Q113" i="4"/>
  <c r="Q119" i="4" s="1"/>
  <c r="O113" i="4"/>
  <c r="M113" i="4"/>
  <c r="M119" i="4" s="1"/>
  <c r="K113" i="4"/>
  <c r="I113" i="4"/>
  <c r="I119" i="4" s="1"/>
  <c r="AH112" i="4"/>
  <c r="AH111" i="4"/>
  <c r="AE108" i="4"/>
  <c r="AC108" i="4"/>
  <c r="AA108" i="4"/>
  <c r="Y108" i="4"/>
  <c r="W108" i="4"/>
  <c r="U108" i="4"/>
  <c r="S108" i="4"/>
  <c r="Q108" i="4"/>
  <c r="O108" i="4"/>
  <c r="M108" i="4"/>
  <c r="K108" i="4"/>
  <c r="I108" i="4"/>
  <c r="AH107" i="4"/>
  <c r="AH106" i="4"/>
  <c r="AH105" i="4"/>
  <c r="AH104" i="4"/>
  <c r="AE102" i="4"/>
  <c r="AC102" i="4"/>
  <c r="AA102" i="4"/>
  <c r="Y102" i="4"/>
  <c r="W102" i="4"/>
  <c r="U102" i="4"/>
  <c r="S102" i="4"/>
  <c r="Q102" i="4"/>
  <c r="O102" i="4"/>
  <c r="M102" i="4"/>
  <c r="K102" i="4"/>
  <c r="I102" i="4"/>
  <c r="AH101" i="4"/>
  <c r="AH100" i="4"/>
  <c r="AH96" i="4"/>
  <c r="AE95" i="4"/>
  <c r="AE97" i="4" s="1"/>
  <c r="AC95" i="4"/>
  <c r="AA95" i="4"/>
  <c r="Y95" i="4"/>
  <c r="W95" i="4"/>
  <c r="W97" i="4" s="1"/>
  <c r="U95" i="4"/>
  <c r="S95" i="4"/>
  <c r="Q95" i="4"/>
  <c r="O95" i="4"/>
  <c r="O97" i="4" s="1"/>
  <c r="M95" i="4"/>
  <c r="K95" i="4"/>
  <c r="I95" i="4"/>
  <c r="AH94" i="4"/>
  <c r="AH93" i="4"/>
  <c r="AH92" i="4"/>
  <c r="AH91" i="4"/>
  <c r="AH90" i="4"/>
  <c r="AH89" i="4"/>
  <c r="AH87" i="4"/>
  <c r="AE85" i="4"/>
  <c r="AC85" i="4"/>
  <c r="AA85" i="4"/>
  <c r="Y85" i="4"/>
  <c r="W85" i="4"/>
  <c r="U85" i="4"/>
  <c r="S85" i="4"/>
  <c r="Q85" i="4"/>
  <c r="O85" i="4"/>
  <c r="M85" i="4"/>
  <c r="K85" i="4"/>
  <c r="I85" i="4"/>
  <c r="AH84" i="4"/>
  <c r="AH83" i="4"/>
  <c r="AH82" i="4"/>
  <c r="AH81" i="4"/>
  <c r="AH80" i="4"/>
  <c r="AH79" i="4"/>
  <c r="AH78" i="4"/>
  <c r="AH77" i="4"/>
  <c r="AE75" i="4"/>
  <c r="AC75" i="4"/>
  <c r="AA75" i="4"/>
  <c r="Y75" i="4"/>
  <c r="W75" i="4"/>
  <c r="U75" i="4"/>
  <c r="S75" i="4"/>
  <c r="Q75" i="4"/>
  <c r="O75" i="4"/>
  <c r="M75" i="4"/>
  <c r="K75" i="4"/>
  <c r="I75" i="4"/>
  <c r="AH74" i="4"/>
  <c r="AH73" i="4"/>
  <c r="AH72" i="4"/>
  <c r="AE70" i="4"/>
  <c r="AC70" i="4"/>
  <c r="AA70" i="4"/>
  <c r="Y70" i="4"/>
  <c r="W70" i="4"/>
  <c r="U70" i="4"/>
  <c r="S70" i="4"/>
  <c r="Q70" i="4"/>
  <c r="O70" i="4"/>
  <c r="M70" i="4"/>
  <c r="K70" i="4"/>
  <c r="I70" i="4"/>
  <c r="AH69" i="4"/>
  <c r="AH68" i="4"/>
  <c r="AH67" i="4"/>
  <c r="AH64" i="4"/>
  <c r="AH63" i="4"/>
  <c r="AH62" i="4"/>
  <c r="AE61" i="4"/>
  <c r="AC61" i="4"/>
  <c r="AA61" i="4"/>
  <c r="Y61" i="4"/>
  <c r="W61" i="4"/>
  <c r="U61" i="4"/>
  <c r="S61" i="4"/>
  <c r="Q61" i="4"/>
  <c r="O61" i="4"/>
  <c r="M61" i="4"/>
  <c r="K61" i="4"/>
  <c r="I61" i="4"/>
  <c r="AH60" i="4"/>
  <c r="AH59" i="4"/>
  <c r="AE57" i="4"/>
  <c r="AC57" i="4"/>
  <c r="AA57" i="4"/>
  <c r="Y57" i="4"/>
  <c r="W57" i="4"/>
  <c r="U57" i="4"/>
  <c r="S57" i="4"/>
  <c r="Q57" i="4"/>
  <c r="O57" i="4"/>
  <c r="M57" i="4"/>
  <c r="K57" i="4"/>
  <c r="I57" i="4"/>
  <c r="AH56" i="4"/>
  <c r="AH55" i="4"/>
  <c r="AE53" i="4"/>
  <c r="AC53" i="4"/>
  <c r="AA53" i="4"/>
  <c r="Y53" i="4"/>
  <c r="W53" i="4"/>
  <c r="U53" i="4"/>
  <c r="S53" i="4"/>
  <c r="Q53" i="4"/>
  <c r="O53" i="4"/>
  <c r="M53" i="4"/>
  <c r="K53" i="4"/>
  <c r="I53" i="4"/>
  <c r="AH52" i="4"/>
  <c r="AH51" i="4"/>
  <c r="AH50" i="4"/>
  <c r="AH49" i="4"/>
  <c r="AH46" i="4"/>
  <c r="AH45" i="4"/>
  <c r="AH44" i="4"/>
  <c r="AH43" i="4"/>
  <c r="AE40" i="4"/>
  <c r="AC40" i="4"/>
  <c r="AA40" i="4"/>
  <c r="Y40" i="4"/>
  <c r="W40" i="4"/>
  <c r="U40" i="4"/>
  <c r="S40" i="4"/>
  <c r="Q40" i="4"/>
  <c r="O40" i="4"/>
  <c r="M40" i="4"/>
  <c r="K40" i="4"/>
  <c r="I40" i="4"/>
  <c r="AH39" i="4"/>
  <c r="AH36" i="4"/>
  <c r="AE35" i="4"/>
  <c r="AC35" i="4"/>
  <c r="AA35" i="4"/>
  <c r="Y35" i="4"/>
  <c r="W35" i="4"/>
  <c r="U35" i="4"/>
  <c r="S35" i="4"/>
  <c r="Q35" i="4"/>
  <c r="O35" i="4"/>
  <c r="M35" i="4"/>
  <c r="K35" i="4"/>
  <c r="I35" i="4"/>
  <c r="AH34" i="4"/>
  <c r="AH33" i="4"/>
  <c r="AH32" i="4"/>
  <c r="AH31" i="4"/>
  <c r="AH30" i="4"/>
  <c r="AH27" i="4"/>
  <c r="AE26" i="4"/>
  <c r="AE28" i="4" s="1"/>
  <c r="AC26" i="4"/>
  <c r="AC28" i="4" s="1"/>
  <c r="AA26" i="4"/>
  <c r="Y26" i="4"/>
  <c r="W26" i="4"/>
  <c r="W28" i="4" s="1"/>
  <c r="U26" i="4"/>
  <c r="S26" i="4"/>
  <c r="Q26" i="4"/>
  <c r="O26" i="4"/>
  <c r="O28" i="4" s="1"/>
  <c r="M26" i="4"/>
  <c r="M28" i="4" s="1"/>
  <c r="K26" i="4"/>
  <c r="I26" i="4"/>
  <c r="AH25" i="4"/>
  <c r="AH24" i="4"/>
  <c r="AH23" i="4"/>
  <c r="AH22" i="4"/>
  <c r="AH21" i="4"/>
  <c r="AH20" i="4"/>
  <c r="AH18" i="4"/>
  <c r="AH16" i="4"/>
  <c r="AE15" i="4"/>
  <c r="AC15" i="4"/>
  <c r="AA15" i="4"/>
  <c r="Y15" i="4"/>
  <c r="W15" i="4"/>
  <c r="U15" i="4"/>
  <c r="S15" i="4"/>
  <c r="Q15" i="4"/>
  <c r="O15" i="4"/>
  <c r="M15" i="4"/>
  <c r="K15" i="4"/>
  <c r="I15" i="4"/>
  <c r="AH14" i="4"/>
  <c r="AH13" i="4"/>
  <c r="AH12" i="4"/>
  <c r="AE10" i="4"/>
  <c r="AC10" i="4"/>
  <c r="AA10" i="4"/>
  <c r="Y10" i="4"/>
  <c r="W10" i="4"/>
  <c r="U10" i="4"/>
  <c r="S10" i="4"/>
  <c r="Q10" i="4"/>
  <c r="O10" i="4"/>
  <c r="M10" i="4"/>
  <c r="K10" i="4"/>
  <c r="I10" i="4"/>
  <c r="AH9" i="4"/>
  <c r="AH8" i="4"/>
  <c r="AH7" i="4"/>
  <c r="AH5" i="4"/>
  <c r="AE145" i="3"/>
  <c r="AC145" i="3"/>
  <c r="AA145" i="3"/>
  <c r="Y145" i="3"/>
  <c r="W145" i="3"/>
  <c r="U145" i="3"/>
  <c r="S145" i="3"/>
  <c r="Q145" i="3"/>
  <c r="O145" i="3"/>
  <c r="M145" i="3"/>
  <c r="K145" i="3"/>
  <c r="I145" i="3"/>
  <c r="AG144" i="3"/>
  <c r="AG143" i="3"/>
  <c r="AE138" i="3"/>
  <c r="AC138" i="3"/>
  <c r="AA138" i="3"/>
  <c r="Y138" i="3"/>
  <c r="W138" i="3"/>
  <c r="U138" i="3"/>
  <c r="S138" i="3"/>
  <c r="Q138" i="3"/>
  <c r="O138" i="3"/>
  <c r="M138" i="3"/>
  <c r="K138" i="3"/>
  <c r="I138" i="3"/>
  <c r="AG137" i="3"/>
  <c r="AG136" i="3"/>
  <c r="AG135" i="3"/>
  <c r="AG132" i="3"/>
  <c r="AG131" i="3"/>
  <c r="AG130" i="3"/>
  <c r="AG129" i="3"/>
  <c r="AG128" i="3"/>
  <c r="AG127" i="3"/>
  <c r="AG126" i="3"/>
  <c r="AG125" i="3"/>
  <c r="AG124" i="3"/>
  <c r="AG123" i="3"/>
  <c r="AG122" i="3"/>
  <c r="AG121" i="3"/>
  <c r="AG120" i="3"/>
  <c r="AG118" i="3"/>
  <c r="AG117" i="3"/>
  <c r="AG116" i="3"/>
  <c r="AG115" i="3"/>
  <c r="AG114" i="3"/>
  <c r="AE113" i="3"/>
  <c r="AE119" i="3" s="1"/>
  <c r="AC113" i="3"/>
  <c r="AC119" i="3" s="1"/>
  <c r="AA113" i="3"/>
  <c r="AA119" i="3" s="1"/>
  <c r="Y113" i="3"/>
  <c r="Y119" i="3" s="1"/>
  <c r="W113" i="3"/>
  <c r="W119" i="3" s="1"/>
  <c r="U113" i="3"/>
  <c r="U119" i="3" s="1"/>
  <c r="S113" i="3"/>
  <c r="Q113" i="3"/>
  <c r="Q119" i="3" s="1"/>
  <c r="O113" i="3"/>
  <c r="O119" i="3" s="1"/>
  <c r="M113" i="3"/>
  <c r="K113" i="3"/>
  <c r="K119" i="3" s="1"/>
  <c r="I113" i="3"/>
  <c r="I119" i="3" s="1"/>
  <c r="AG112" i="3"/>
  <c r="AG111" i="3"/>
  <c r="AE108" i="3"/>
  <c r="AC108" i="3"/>
  <c r="AA108" i="3"/>
  <c r="Y108" i="3"/>
  <c r="W108" i="3"/>
  <c r="U108" i="3"/>
  <c r="S108" i="3"/>
  <c r="Q108" i="3"/>
  <c r="O108" i="3"/>
  <c r="M108" i="3"/>
  <c r="K108" i="3"/>
  <c r="I108" i="3"/>
  <c r="AG107" i="3"/>
  <c r="AG106" i="3"/>
  <c r="AG105" i="3"/>
  <c r="AG104" i="3"/>
  <c r="AE102" i="3"/>
  <c r="AC102" i="3"/>
  <c r="AA102" i="3"/>
  <c r="Y102" i="3"/>
  <c r="W102" i="3"/>
  <c r="U102" i="3"/>
  <c r="S102" i="3"/>
  <c r="Q102" i="3"/>
  <c r="O102" i="3"/>
  <c r="M102" i="3"/>
  <c r="K102" i="3"/>
  <c r="I102" i="3"/>
  <c r="AG101" i="3"/>
  <c r="AG100" i="3"/>
  <c r="AG96" i="3"/>
  <c r="AE95" i="3"/>
  <c r="AE97" i="3" s="1"/>
  <c r="AC95" i="3"/>
  <c r="AC97" i="3" s="1"/>
  <c r="AA95" i="3"/>
  <c r="AA97" i="3" s="1"/>
  <c r="Y95" i="3"/>
  <c r="Y97" i="3" s="1"/>
  <c r="W95" i="3"/>
  <c r="W97" i="3" s="1"/>
  <c r="U95" i="3"/>
  <c r="U97" i="3" s="1"/>
  <c r="S95" i="3"/>
  <c r="S97" i="3" s="1"/>
  <c r="Q95" i="3"/>
  <c r="Q97" i="3" s="1"/>
  <c r="O95" i="3"/>
  <c r="O97" i="3" s="1"/>
  <c r="M95" i="3"/>
  <c r="K95" i="3"/>
  <c r="K97" i="3" s="1"/>
  <c r="I95" i="3"/>
  <c r="I97" i="3" s="1"/>
  <c r="AG94" i="3"/>
  <c r="AG93" i="3"/>
  <c r="AG92" i="3"/>
  <c r="AG91" i="3"/>
  <c r="AG90" i="3"/>
  <c r="AG89" i="3"/>
  <c r="AG87" i="3"/>
  <c r="AE85" i="3"/>
  <c r="AC85" i="3"/>
  <c r="AA85" i="3"/>
  <c r="Y85" i="3"/>
  <c r="W85" i="3"/>
  <c r="U85" i="3"/>
  <c r="S85" i="3"/>
  <c r="Q85" i="3"/>
  <c r="O85" i="3"/>
  <c r="M85" i="3"/>
  <c r="K85" i="3"/>
  <c r="I85" i="3"/>
  <c r="AG84" i="3"/>
  <c r="AG83" i="3"/>
  <c r="AG82" i="3"/>
  <c r="AG81" i="3"/>
  <c r="AG80" i="3"/>
  <c r="AG79" i="3"/>
  <c r="AG78" i="3"/>
  <c r="AG77" i="3"/>
  <c r="AE75" i="3"/>
  <c r="AC75" i="3"/>
  <c r="AA75" i="3"/>
  <c r="Y75" i="3"/>
  <c r="W75" i="3"/>
  <c r="U75" i="3"/>
  <c r="S75" i="3"/>
  <c r="Q75" i="3"/>
  <c r="O75" i="3"/>
  <c r="M75" i="3"/>
  <c r="K75" i="3"/>
  <c r="I75" i="3"/>
  <c r="AG74" i="3"/>
  <c r="AG73" i="3"/>
  <c r="AG72" i="3"/>
  <c r="AE70" i="3"/>
  <c r="AC70" i="3"/>
  <c r="AA70" i="3"/>
  <c r="Y70" i="3"/>
  <c r="W70" i="3"/>
  <c r="U70" i="3"/>
  <c r="S70" i="3"/>
  <c r="Q70" i="3"/>
  <c r="O70" i="3"/>
  <c r="M70" i="3"/>
  <c r="K70" i="3"/>
  <c r="I70" i="3"/>
  <c r="AG69" i="3"/>
  <c r="AG68" i="3"/>
  <c r="AG67" i="3"/>
  <c r="AG64" i="3"/>
  <c r="AG63" i="3"/>
  <c r="AG62" i="3"/>
  <c r="AE61" i="3"/>
  <c r="AC61" i="3"/>
  <c r="AA61" i="3"/>
  <c r="Y61" i="3"/>
  <c r="W61" i="3"/>
  <c r="U61" i="3"/>
  <c r="S61" i="3"/>
  <c r="Q61" i="3"/>
  <c r="O61" i="3"/>
  <c r="M61" i="3"/>
  <c r="K61" i="3"/>
  <c r="I61" i="3"/>
  <c r="AG60" i="3"/>
  <c r="AG59" i="3"/>
  <c r="AE57" i="3"/>
  <c r="AC57" i="3"/>
  <c r="AA57" i="3"/>
  <c r="Y57" i="3"/>
  <c r="W57" i="3"/>
  <c r="U57" i="3"/>
  <c r="S57" i="3"/>
  <c r="Q57" i="3"/>
  <c r="O57" i="3"/>
  <c r="M57" i="3"/>
  <c r="K57" i="3"/>
  <c r="I57" i="3"/>
  <c r="AG56" i="3"/>
  <c r="AG55" i="3"/>
  <c r="AE53" i="3"/>
  <c r="AC53" i="3"/>
  <c r="AA53" i="3"/>
  <c r="Y53" i="3"/>
  <c r="W53" i="3"/>
  <c r="U53" i="3"/>
  <c r="S53" i="3"/>
  <c r="Q53" i="3"/>
  <c r="O53" i="3"/>
  <c r="M53" i="3"/>
  <c r="K53" i="3"/>
  <c r="I53" i="3"/>
  <c r="AG52" i="3"/>
  <c r="AG51" i="3"/>
  <c r="AG50" i="3"/>
  <c r="AG49" i="3"/>
  <c r="AG46" i="3"/>
  <c r="AG45" i="3"/>
  <c r="AG44" i="3"/>
  <c r="AG43" i="3"/>
  <c r="AE40" i="3"/>
  <c r="AC40" i="3"/>
  <c r="AA40" i="3"/>
  <c r="Y40" i="3"/>
  <c r="W40" i="3"/>
  <c r="U40" i="3"/>
  <c r="S40" i="3"/>
  <c r="Q40" i="3"/>
  <c r="O40" i="3"/>
  <c r="M40" i="3"/>
  <c r="K40" i="3"/>
  <c r="I40" i="3"/>
  <c r="AG39" i="3"/>
  <c r="AG36" i="3"/>
  <c r="AE35" i="3"/>
  <c r="AC35" i="3"/>
  <c r="AA35" i="3"/>
  <c r="Y35" i="3"/>
  <c r="W35" i="3"/>
  <c r="U35" i="3"/>
  <c r="S35" i="3"/>
  <c r="Q35" i="3"/>
  <c r="O35" i="3"/>
  <c r="M35" i="3"/>
  <c r="K35" i="3"/>
  <c r="I35" i="3"/>
  <c r="AG34" i="3"/>
  <c r="AG33" i="3"/>
  <c r="AG32" i="3"/>
  <c r="AG31" i="3"/>
  <c r="AG30" i="3"/>
  <c r="AG27" i="3"/>
  <c r="AE26" i="3"/>
  <c r="AE28" i="3" s="1"/>
  <c r="AC26" i="3"/>
  <c r="AC28" i="3" s="1"/>
  <c r="AA26" i="3"/>
  <c r="AA28" i="3" s="1"/>
  <c r="Y26" i="3"/>
  <c r="Y28" i="3" s="1"/>
  <c r="W26" i="3"/>
  <c r="W28" i="3" s="1"/>
  <c r="U26" i="3"/>
  <c r="U28" i="3" s="1"/>
  <c r="S26" i="3"/>
  <c r="S28" i="3" s="1"/>
  <c r="Q26" i="3"/>
  <c r="Q28" i="3" s="1"/>
  <c r="O26" i="3"/>
  <c r="O28" i="3" s="1"/>
  <c r="M26" i="3"/>
  <c r="M28" i="3" s="1"/>
  <c r="K26" i="3"/>
  <c r="K28" i="3" s="1"/>
  <c r="I26" i="3"/>
  <c r="I28" i="3" s="1"/>
  <c r="AG25" i="3"/>
  <c r="AG24" i="3"/>
  <c r="AG23" i="3"/>
  <c r="AG22" i="3"/>
  <c r="AG21" i="3"/>
  <c r="AG20" i="3"/>
  <c r="AG18" i="3"/>
  <c r="AG16" i="3"/>
  <c r="AE15" i="3"/>
  <c r="AC15" i="3"/>
  <c r="AA15" i="3"/>
  <c r="Y15" i="3"/>
  <c r="W15" i="3"/>
  <c r="U15" i="3"/>
  <c r="S15" i="3"/>
  <c r="Q15" i="3"/>
  <c r="O15" i="3"/>
  <c r="M15" i="3"/>
  <c r="K15" i="3"/>
  <c r="I15" i="3"/>
  <c r="AG14" i="3"/>
  <c r="AG13" i="3"/>
  <c r="AG12" i="3"/>
  <c r="AE10" i="3"/>
  <c r="AC10" i="3"/>
  <c r="AA10" i="3"/>
  <c r="Y10" i="3"/>
  <c r="W10" i="3"/>
  <c r="U10" i="3"/>
  <c r="S10" i="3"/>
  <c r="Q10" i="3"/>
  <c r="O10" i="3"/>
  <c r="M10" i="3"/>
  <c r="K10" i="3"/>
  <c r="I10" i="3"/>
  <c r="AG9" i="3"/>
  <c r="AG8" i="3"/>
  <c r="AG7" i="3"/>
  <c r="AG5" i="3"/>
  <c r="AA64" i="5" l="1"/>
  <c r="AG34" i="5"/>
  <c r="Q64" i="5"/>
  <c r="O36" i="5"/>
  <c r="O40" i="5" s="1"/>
  <c r="W36" i="5"/>
  <c r="W40" i="5" s="1"/>
  <c r="AE36" i="5"/>
  <c r="AE40" i="5" s="1"/>
  <c r="K64" i="5"/>
  <c r="AG14" i="5"/>
  <c r="U132" i="5"/>
  <c r="Y132" i="5"/>
  <c r="AG60" i="5"/>
  <c r="O96" i="5"/>
  <c r="W96" i="5"/>
  <c r="I64" i="5"/>
  <c r="M96" i="5"/>
  <c r="U96" i="5"/>
  <c r="AC132" i="5"/>
  <c r="AG9" i="5"/>
  <c r="U36" i="5"/>
  <c r="U40" i="5" s="1"/>
  <c r="Y36" i="5"/>
  <c r="Y40" i="5" s="1"/>
  <c r="AC36" i="5"/>
  <c r="AC40" i="5" s="1"/>
  <c r="O64" i="5"/>
  <c r="K96" i="5"/>
  <c r="S96" i="5"/>
  <c r="AA96" i="5"/>
  <c r="AG74" i="5"/>
  <c r="AE96" i="5"/>
  <c r="AC96" i="5"/>
  <c r="S64" i="5"/>
  <c r="Y64" i="5"/>
  <c r="AG69" i="5"/>
  <c r="I96" i="5"/>
  <c r="Q96" i="5"/>
  <c r="Y96" i="5"/>
  <c r="W64" i="5"/>
  <c r="AE64" i="5"/>
  <c r="S132" i="5"/>
  <c r="W132" i="5"/>
  <c r="M64" i="5"/>
  <c r="U64" i="5"/>
  <c r="AC64" i="5"/>
  <c r="AG56" i="5"/>
  <c r="AA132" i="5"/>
  <c r="AE132" i="5"/>
  <c r="O65" i="4"/>
  <c r="O37" i="4"/>
  <c r="O41" i="4" s="1"/>
  <c r="AE65" i="4"/>
  <c r="AH85" i="4"/>
  <c r="W37" i="4"/>
  <c r="AE37" i="4"/>
  <c r="AE41" i="4" s="1"/>
  <c r="AH10" i="4"/>
  <c r="AH57" i="4"/>
  <c r="M65" i="4"/>
  <c r="W65" i="4"/>
  <c r="AC65" i="4"/>
  <c r="AH75" i="4"/>
  <c r="M97" i="4"/>
  <c r="AH102" i="4"/>
  <c r="U65" i="4"/>
  <c r="AH70" i="4"/>
  <c r="AH15" i="4"/>
  <c r="K65" i="4"/>
  <c r="S65" i="4"/>
  <c r="AA65" i="4"/>
  <c r="AH35" i="4"/>
  <c r="I65" i="4"/>
  <c r="Q65" i="4"/>
  <c r="Y65" i="4"/>
  <c r="AH61" i="4"/>
  <c r="U97" i="4"/>
  <c r="AC97" i="4"/>
  <c r="AC65" i="3"/>
  <c r="Q133" i="3"/>
  <c r="U133" i="3"/>
  <c r="AC133" i="3"/>
  <c r="K133" i="3"/>
  <c r="AA133" i="3"/>
  <c r="AG70" i="3"/>
  <c r="M65" i="3"/>
  <c r="U65" i="3"/>
  <c r="I133" i="3"/>
  <c r="K37" i="3"/>
  <c r="S37" i="3"/>
  <c r="S41" i="3" s="1"/>
  <c r="AA37" i="3"/>
  <c r="AA41" i="3" s="1"/>
  <c r="AG15" i="3"/>
  <c r="U146" i="3"/>
  <c r="O65" i="3"/>
  <c r="M119" i="3"/>
  <c r="M133" i="3" s="1"/>
  <c r="O146" i="3"/>
  <c r="W146" i="3"/>
  <c r="AE146" i="3"/>
  <c r="AG10" i="3"/>
  <c r="W65" i="3"/>
  <c r="Y133" i="3"/>
  <c r="M97" i="3"/>
  <c r="AG97" i="3" s="1"/>
  <c r="AE65" i="3"/>
  <c r="AG108" i="3"/>
  <c r="S119" i="3"/>
  <c r="S133" i="3" s="1"/>
  <c r="AG57" i="3"/>
  <c r="K65" i="3"/>
  <c r="S65" i="3"/>
  <c r="AA65" i="3"/>
  <c r="AG75" i="3"/>
  <c r="M146" i="3"/>
  <c r="AC146" i="3"/>
  <c r="I65" i="3"/>
  <c r="Q65" i="3"/>
  <c r="Y65" i="3"/>
  <c r="AG61" i="3"/>
  <c r="AG27" i="5"/>
  <c r="M36" i="5"/>
  <c r="Q36" i="5"/>
  <c r="K36" i="5"/>
  <c r="S36" i="5"/>
  <c r="AA36" i="5"/>
  <c r="AG39" i="5"/>
  <c r="I36" i="5"/>
  <c r="AG25" i="5"/>
  <c r="AG84" i="5"/>
  <c r="AG94" i="5"/>
  <c r="AG101" i="5"/>
  <c r="AG107" i="5"/>
  <c r="K118" i="5"/>
  <c r="O118" i="5"/>
  <c r="AG52" i="5"/>
  <c r="I118" i="5"/>
  <c r="AG112" i="5"/>
  <c r="M118" i="5"/>
  <c r="Q118" i="5"/>
  <c r="AG137" i="5"/>
  <c r="AG144" i="5"/>
  <c r="I145" i="5"/>
  <c r="K145" i="5"/>
  <c r="M145" i="5"/>
  <c r="O145" i="5"/>
  <c r="Q145" i="5"/>
  <c r="S145" i="5"/>
  <c r="U145" i="5"/>
  <c r="W145" i="5"/>
  <c r="Y145" i="5"/>
  <c r="AA145" i="5"/>
  <c r="AC145" i="5"/>
  <c r="AE145" i="5"/>
  <c r="M37" i="4"/>
  <c r="AC37" i="4"/>
  <c r="W41" i="4"/>
  <c r="AA97" i="4"/>
  <c r="Y133" i="4"/>
  <c r="U28" i="4"/>
  <c r="S97" i="4"/>
  <c r="Q133" i="4"/>
  <c r="I28" i="4"/>
  <c r="Q28" i="4"/>
  <c r="Y28" i="4"/>
  <c r="AH26" i="4"/>
  <c r="K28" i="4"/>
  <c r="S28" i="4"/>
  <c r="AA28" i="4"/>
  <c r="AH40" i="4"/>
  <c r="K97" i="4"/>
  <c r="I133" i="4"/>
  <c r="AH95" i="4"/>
  <c r="AH53" i="4"/>
  <c r="M133" i="4"/>
  <c r="U133" i="4"/>
  <c r="AC133" i="4"/>
  <c r="I97" i="4"/>
  <c r="Q97" i="4"/>
  <c r="Y97" i="4"/>
  <c r="AH108" i="4"/>
  <c r="O119" i="4"/>
  <c r="W119" i="4"/>
  <c r="AE119" i="4"/>
  <c r="AH113" i="4"/>
  <c r="K119" i="4"/>
  <c r="S119" i="4"/>
  <c r="AA119" i="4"/>
  <c r="AH138" i="4"/>
  <c r="AH145" i="4"/>
  <c r="I146" i="4"/>
  <c r="K146" i="4"/>
  <c r="M146" i="4"/>
  <c r="O146" i="4"/>
  <c r="Q146" i="4"/>
  <c r="S146" i="4"/>
  <c r="U146" i="4"/>
  <c r="W146" i="4"/>
  <c r="Y146" i="4"/>
  <c r="AA146" i="4"/>
  <c r="AC146" i="4"/>
  <c r="AE146" i="4"/>
  <c r="K41" i="3"/>
  <c r="M37" i="3"/>
  <c r="Q37" i="3"/>
  <c r="U37" i="3"/>
  <c r="Y37" i="3"/>
  <c r="AC37" i="3"/>
  <c r="O37" i="3"/>
  <c r="W37" i="3"/>
  <c r="AE37" i="3"/>
  <c r="AG28" i="3"/>
  <c r="I37" i="3"/>
  <c r="AG85" i="3"/>
  <c r="AG40" i="3"/>
  <c r="AG35" i="3"/>
  <c r="AG26" i="3"/>
  <c r="AG53" i="3"/>
  <c r="O133" i="3"/>
  <c r="W133" i="3"/>
  <c r="AE133" i="3"/>
  <c r="AG145" i="3"/>
  <c r="AG138" i="3"/>
  <c r="I146" i="3"/>
  <c r="Q146" i="3"/>
  <c r="Y146" i="3"/>
  <c r="AG95" i="3"/>
  <c r="AG102" i="3"/>
  <c r="AG113" i="3"/>
  <c r="K146" i="3"/>
  <c r="S146" i="3"/>
  <c r="AA146" i="3"/>
  <c r="CU145" i="1"/>
  <c r="CY145" i="1" s="1"/>
  <c r="CS145" i="1"/>
  <c r="CW145" i="1" s="1"/>
  <c r="CM145" i="1"/>
  <c r="CK145" i="1"/>
  <c r="CE145" i="1"/>
  <c r="CI145" i="1" s="1"/>
  <c r="CC145" i="1"/>
  <c r="BW145" i="1"/>
  <c r="BU145" i="1"/>
  <c r="BO145" i="1"/>
  <c r="BS145" i="1" s="1"/>
  <c r="BM145" i="1"/>
  <c r="BG145" i="1"/>
  <c r="BE145" i="1"/>
  <c r="AY145" i="1"/>
  <c r="BC145" i="1" s="1"/>
  <c r="AW145" i="1"/>
  <c r="AQ145" i="1"/>
  <c r="AO145" i="1"/>
  <c r="AI145" i="1"/>
  <c r="AM145" i="1" s="1"/>
  <c r="AG145" i="1"/>
  <c r="AA145" i="1"/>
  <c r="Y145" i="1"/>
  <c r="S145" i="1"/>
  <c r="W145" i="1" s="1"/>
  <c r="Q145" i="1"/>
  <c r="K145" i="1"/>
  <c r="I145" i="1"/>
  <c r="DC144" i="1"/>
  <c r="DG144" i="1" s="1"/>
  <c r="DA144" i="1"/>
  <c r="DE144" i="1" s="1"/>
  <c r="CY144" i="1"/>
  <c r="CW144" i="1"/>
  <c r="CQ144" i="1"/>
  <c r="CO144" i="1"/>
  <c r="CI144" i="1"/>
  <c r="CG144" i="1"/>
  <c r="CA144" i="1"/>
  <c r="BY144" i="1"/>
  <c r="BS144" i="1"/>
  <c r="BQ144" i="1"/>
  <c r="BK144" i="1"/>
  <c r="BI144" i="1"/>
  <c r="BC144" i="1"/>
  <c r="BA144" i="1"/>
  <c r="AU144" i="1"/>
  <c r="AS144" i="1"/>
  <c r="AM144" i="1"/>
  <c r="AK144" i="1"/>
  <c r="AE144" i="1"/>
  <c r="AC144" i="1"/>
  <c r="W144" i="1"/>
  <c r="U144" i="1"/>
  <c r="O144" i="1"/>
  <c r="M144" i="1"/>
  <c r="DC143" i="1"/>
  <c r="DA143" i="1"/>
  <c r="DE143" i="1" s="1"/>
  <c r="CY143" i="1"/>
  <c r="CW143" i="1"/>
  <c r="CQ143" i="1"/>
  <c r="CO143" i="1"/>
  <c r="CI143" i="1"/>
  <c r="CG143" i="1"/>
  <c r="CA143" i="1"/>
  <c r="BY143" i="1"/>
  <c r="BS143" i="1"/>
  <c r="BQ143" i="1"/>
  <c r="BK143" i="1"/>
  <c r="BI143" i="1"/>
  <c r="BC143" i="1"/>
  <c r="BA143" i="1"/>
  <c r="AU143" i="1"/>
  <c r="AS143" i="1"/>
  <c r="AM143" i="1"/>
  <c r="AK143" i="1"/>
  <c r="AE143" i="1"/>
  <c r="AC143" i="1"/>
  <c r="W143" i="1"/>
  <c r="U143" i="1"/>
  <c r="O143" i="1"/>
  <c r="M143" i="1"/>
  <c r="CU138" i="1"/>
  <c r="CY138" i="1" s="1"/>
  <c r="CS138" i="1"/>
  <c r="CW138" i="1" s="1"/>
  <c r="CM138" i="1"/>
  <c r="CQ138" i="1" s="1"/>
  <c r="CK138" i="1"/>
  <c r="CO138" i="1" s="1"/>
  <c r="CE138" i="1"/>
  <c r="CI138" i="1" s="1"/>
  <c r="CC138" i="1"/>
  <c r="CG138" i="1" s="1"/>
  <c r="BW138" i="1"/>
  <c r="CA138" i="1" s="1"/>
  <c r="BU138" i="1"/>
  <c r="BY138" i="1" s="1"/>
  <c r="BO138" i="1"/>
  <c r="BS138" i="1" s="1"/>
  <c r="BM138" i="1"/>
  <c r="BQ138" i="1" s="1"/>
  <c r="BG138" i="1"/>
  <c r="BK138" i="1" s="1"/>
  <c r="BE138" i="1"/>
  <c r="BI138" i="1" s="1"/>
  <c r="AY138" i="1"/>
  <c r="BC138" i="1" s="1"/>
  <c r="AW138" i="1"/>
  <c r="BA138" i="1" s="1"/>
  <c r="AQ138" i="1"/>
  <c r="AO138" i="1"/>
  <c r="AS138" i="1" s="1"/>
  <c r="AI138" i="1"/>
  <c r="AM138" i="1" s="1"/>
  <c r="AG138" i="1"/>
  <c r="AK138" i="1" s="1"/>
  <c r="AA138" i="1"/>
  <c r="Y138" i="1"/>
  <c r="AC138" i="1" s="1"/>
  <c r="S138" i="1"/>
  <c r="W138" i="1" s="1"/>
  <c r="Q138" i="1"/>
  <c r="U138" i="1" s="1"/>
  <c r="K138" i="1"/>
  <c r="I138" i="1"/>
  <c r="M138" i="1" s="1"/>
  <c r="DC137" i="1"/>
  <c r="DG137" i="1" s="1"/>
  <c r="DA137" i="1"/>
  <c r="DE137" i="1" s="1"/>
  <c r="CY137" i="1"/>
  <c r="CW137" i="1"/>
  <c r="CQ137" i="1"/>
  <c r="CO137" i="1"/>
  <c r="CI137" i="1"/>
  <c r="CG137" i="1"/>
  <c r="CA137" i="1"/>
  <c r="BY137" i="1"/>
  <c r="BS137" i="1"/>
  <c r="BQ137" i="1"/>
  <c r="BK137" i="1"/>
  <c r="BI137" i="1"/>
  <c r="BC137" i="1"/>
  <c r="BA137" i="1"/>
  <c r="AU137" i="1"/>
  <c r="AS137" i="1"/>
  <c r="AM137" i="1"/>
  <c r="AK137" i="1"/>
  <c r="AE137" i="1"/>
  <c r="AC137" i="1"/>
  <c r="W137" i="1"/>
  <c r="U137" i="1"/>
  <c r="O137" i="1"/>
  <c r="M137" i="1"/>
  <c r="DC136" i="1"/>
  <c r="DA136" i="1"/>
  <c r="DE136" i="1" s="1"/>
  <c r="CY136" i="1"/>
  <c r="CW136" i="1"/>
  <c r="CQ136" i="1"/>
  <c r="CO136" i="1"/>
  <c r="CI136" i="1"/>
  <c r="CG136" i="1"/>
  <c r="CA136" i="1"/>
  <c r="BY136" i="1"/>
  <c r="BS136" i="1"/>
  <c r="BQ136" i="1"/>
  <c r="BK136" i="1"/>
  <c r="BI136" i="1"/>
  <c r="BC136" i="1"/>
  <c r="BA136" i="1"/>
  <c r="AU136" i="1"/>
  <c r="AS136" i="1"/>
  <c r="AM136" i="1"/>
  <c r="AK136" i="1"/>
  <c r="AE136" i="1"/>
  <c r="AC136" i="1"/>
  <c r="W136" i="1"/>
  <c r="U136" i="1"/>
  <c r="O136" i="1"/>
  <c r="M136" i="1"/>
  <c r="DC135" i="1"/>
  <c r="DG135" i="1" s="1"/>
  <c r="DA135" i="1"/>
  <c r="CY135" i="1"/>
  <c r="CW135" i="1"/>
  <c r="CQ135" i="1"/>
  <c r="CO135" i="1"/>
  <c r="CI135" i="1"/>
  <c r="CG135" i="1"/>
  <c r="CA135" i="1"/>
  <c r="BY135" i="1"/>
  <c r="BS135" i="1"/>
  <c r="BQ135" i="1"/>
  <c r="BK135" i="1"/>
  <c r="BI135" i="1"/>
  <c r="BC135" i="1"/>
  <c r="BA135" i="1"/>
  <c r="AU135" i="1"/>
  <c r="AS135" i="1"/>
  <c r="AM135" i="1"/>
  <c r="AK135" i="1"/>
  <c r="AE135" i="1"/>
  <c r="AC135" i="1"/>
  <c r="W135" i="1"/>
  <c r="U135" i="1"/>
  <c r="O135" i="1"/>
  <c r="M135" i="1"/>
  <c r="DG132" i="1"/>
  <c r="DE132" i="1"/>
  <c r="DC132" i="1"/>
  <c r="DA132" i="1"/>
  <c r="CY132" i="1"/>
  <c r="CW132" i="1"/>
  <c r="CQ132" i="1"/>
  <c r="CO132" i="1"/>
  <c r="CI132" i="1"/>
  <c r="CG132" i="1"/>
  <c r="CA132" i="1"/>
  <c r="BY132" i="1"/>
  <c r="BS132" i="1"/>
  <c r="BQ132" i="1"/>
  <c r="BK132" i="1"/>
  <c r="BI132" i="1"/>
  <c r="BC132" i="1"/>
  <c r="BA132" i="1"/>
  <c r="AU132" i="1"/>
  <c r="AS132" i="1"/>
  <c r="AM132" i="1"/>
  <c r="AK132" i="1"/>
  <c r="AE132" i="1"/>
  <c r="AC132" i="1"/>
  <c r="W132" i="1"/>
  <c r="U132" i="1"/>
  <c r="O132" i="1"/>
  <c r="M132" i="1"/>
  <c r="DG131" i="1"/>
  <c r="DC131" i="1"/>
  <c r="DA131" i="1"/>
  <c r="DE131" i="1" s="1"/>
  <c r="CY131" i="1"/>
  <c r="CW131" i="1"/>
  <c r="CQ131" i="1"/>
  <c r="CO131" i="1"/>
  <c r="CI131" i="1"/>
  <c r="CG131" i="1"/>
  <c r="CA131" i="1"/>
  <c r="BY131" i="1"/>
  <c r="BS131" i="1"/>
  <c r="BQ131" i="1"/>
  <c r="BK131" i="1"/>
  <c r="BI131" i="1"/>
  <c r="BC131" i="1"/>
  <c r="BA131" i="1"/>
  <c r="AU131" i="1"/>
  <c r="AS131" i="1"/>
  <c r="AM131" i="1"/>
  <c r="AK131" i="1"/>
  <c r="AE131" i="1"/>
  <c r="AC131" i="1"/>
  <c r="W131" i="1"/>
  <c r="U131" i="1"/>
  <c r="O131" i="1"/>
  <c r="M131" i="1"/>
  <c r="DG130" i="1"/>
  <c r="DE130" i="1"/>
  <c r="DC130" i="1"/>
  <c r="DA130" i="1"/>
  <c r="CY130" i="1"/>
  <c r="CW130" i="1"/>
  <c r="CQ130" i="1"/>
  <c r="CO130" i="1"/>
  <c r="CI130" i="1"/>
  <c r="CG130" i="1"/>
  <c r="CA130" i="1"/>
  <c r="BY130" i="1"/>
  <c r="BS130" i="1"/>
  <c r="BQ130" i="1"/>
  <c r="BK130" i="1"/>
  <c r="BI130" i="1"/>
  <c r="BC130" i="1"/>
  <c r="BA130" i="1"/>
  <c r="AU130" i="1"/>
  <c r="AS130" i="1"/>
  <c r="AM130" i="1"/>
  <c r="AK130" i="1"/>
  <c r="AE130" i="1"/>
  <c r="AC130" i="1"/>
  <c r="W130" i="1"/>
  <c r="U130" i="1"/>
  <c r="O130" i="1"/>
  <c r="M130" i="1"/>
  <c r="DG129" i="1"/>
  <c r="DC129" i="1"/>
  <c r="DA129" i="1"/>
  <c r="DE129" i="1" s="1"/>
  <c r="CY129" i="1"/>
  <c r="CW129" i="1"/>
  <c r="CQ129" i="1"/>
  <c r="CO129" i="1"/>
  <c r="CI129" i="1"/>
  <c r="CG129" i="1"/>
  <c r="CA129" i="1"/>
  <c r="BY129" i="1"/>
  <c r="BS129" i="1"/>
  <c r="BQ129" i="1"/>
  <c r="BK129" i="1"/>
  <c r="BI129" i="1"/>
  <c r="BC129" i="1"/>
  <c r="BA129" i="1"/>
  <c r="AU129" i="1"/>
  <c r="AS129" i="1"/>
  <c r="AM129" i="1"/>
  <c r="AK129" i="1"/>
  <c r="AE129" i="1"/>
  <c r="AC129" i="1"/>
  <c r="W129" i="1"/>
  <c r="U129" i="1"/>
  <c r="O129" i="1"/>
  <c r="M129" i="1"/>
  <c r="DG128" i="1"/>
  <c r="DC128" i="1"/>
  <c r="DA128" i="1"/>
  <c r="DE128" i="1" s="1"/>
  <c r="CY128" i="1"/>
  <c r="CW128" i="1"/>
  <c r="CQ128" i="1"/>
  <c r="CO128" i="1"/>
  <c r="CI128" i="1"/>
  <c r="CG128" i="1"/>
  <c r="CA128" i="1"/>
  <c r="BY128" i="1"/>
  <c r="BS128" i="1"/>
  <c r="BQ128" i="1"/>
  <c r="BK128" i="1"/>
  <c r="BI128" i="1"/>
  <c r="BC128" i="1"/>
  <c r="BA128" i="1"/>
  <c r="AU128" i="1"/>
  <c r="AS128" i="1"/>
  <c r="AM128" i="1"/>
  <c r="AK128" i="1"/>
  <c r="AE128" i="1"/>
  <c r="AC128" i="1"/>
  <c r="W128" i="1"/>
  <c r="U128" i="1"/>
  <c r="O128" i="1"/>
  <c r="M128" i="1"/>
  <c r="DG127" i="1"/>
  <c r="DC127" i="1"/>
  <c r="DA127" i="1"/>
  <c r="DE127" i="1" s="1"/>
  <c r="CY127" i="1"/>
  <c r="CW127" i="1"/>
  <c r="CQ127" i="1"/>
  <c r="CO127" i="1"/>
  <c r="CI127" i="1"/>
  <c r="CG127" i="1"/>
  <c r="CA127" i="1"/>
  <c r="BY127" i="1"/>
  <c r="BS127" i="1"/>
  <c r="BQ127" i="1"/>
  <c r="BK127" i="1"/>
  <c r="BI127" i="1"/>
  <c r="BC127" i="1"/>
  <c r="BA127" i="1"/>
  <c r="AU127" i="1"/>
  <c r="AS127" i="1"/>
  <c r="AM127" i="1"/>
  <c r="AK127" i="1"/>
  <c r="AE127" i="1"/>
  <c r="AC127" i="1"/>
  <c r="W127" i="1"/>
  <c r="U127" i="1"/>
  <c r="O127" i="1"/>
  <c r="M127" i="1"/>
  <c r="DG126" i="1"/>
  <c r="DC126" i="1"/>
  <c r="DA126" i="1"/>
  <c r="DE126" i="1" s="1"/>
  <c r="CY126" i="1"/>
  <c r="CW126" i="1"/>
  <c r="CQ126" i="1"/>
  <c r="CO126" i="1"/>
  <c r="CI126" i="1"/>
  <c r="CG126" i="1"/>
  <c r="CA126" i="1"/>
  <c r="BY126" i="1"/>
  <c r="BS126" i="1"/>
  <c r="BQ126" i="1"/>
  <c r="BK126" i="1"/>
  <c r="BI126" i="1"/>
  <c r="BC126" i="1"/>
  <c r="BA126" i="1"/>
  <c r="AU126" i="1"/>
  <c r="AS126" i="1"/>
  <c r="AM126" i="1"/>
  <c r="AK126" i="1"/>
  <c r="AE126" i="1"/>
  <c r="AC126" i="1"/>
  <c r="W126" i="1"/>
  <c r="U126" i="1"/>
  <c r="O126" i="1"/>
  <c r="M126" i="1"/>
  <c r="DG125" i="1"/>
  <c r="DC125" i="1"/>
  <c r="DA125" i="1"/>
  <c r="DE125" i="1" s="1"/>
  <c r="CY125" i="1"/>
  <c r="CW125" i="1"/>
  <c r="CQ125" i="1"/>
  <c r="CO125" i="1"/>
  <c r="CI125" i="1"/>
  <c r="CG125" i="1"/>
  <c r="CA125" i="1"/>
  <c r="BY125" i="1"/>
  <c r="BS125" i="1"/>
  <c r="BQ125" i="1"/>
  <c r="BK125" i="1"/>
  <c r="BI125" i="1"/>
  <c r="BC125" i="1"/>
  <c r="BA125" i="1"/>
  <c r="AU125" i="1"/>
  <c r="AS125" i="1"/>
  <c r="AM125" i="1"/>
  <c r="AK125" i="1"/>
  <c r="AE125" i="1"/>
  <c r="AC125" i="1"/>
  <c r="W125" i="1"/>
  <c r="U125" i="1"/>
  <c r="O125" i="1"/>
  <c r="M125" i="1"/>
  <c r="DG124" i="1"/>
  <c r="DC124" i="1"/>
  <c r="DA124" i="1"/>
  <c r="DE124" i="1" s="1"/>
  <c r="CY124" i="1"/>
  <c r="CW124" i="1"/>
  <c r="CQ124" i="1"/>
  <c r="CO124" i="1"/>
  <c r="CI124" i="1"/>
  <c r="CG124" i="1"/>
  <c r="CA124" i="1"/>
  <c r="BY124" i="1"/>
  <c r="BS124" i="1"/>
  <c r="BQ124" i="1"/>
  <c r="BK124" i="1"/>
  <c r="BI124" i="1"/>
  <c r="BC124" i="1"/>
  <c r="BA124" i="1"/>
  <c r="AU124" i="1"/>
  <c r="AS124" i="1"/>
  <c r="AM124" i="1"/>
  <c r="AK124" i="1"/>
  <c r="AE124" i="1"/>
  <c r="AC124" i="1"/>
  <c r="W124" i="1"/>
  <c r="U124" i="1"/>
  <c r="O124" i="1"/>
  <c r="M124" i="1"/>
  <c r="DG123" i="1"/>
  <c r="DC123" i="1"/>
  <c r="DA123" i="1"/>
  <c r="DE123" i="1" s="1"/>
  <c r="CY123" i="1"/>
  <c r="CW123" i="1"/>
  <c r="CQ123" i="1"/>
  <c r="CO123" i="1"/>
  <c r="CI123" i="1"/>
  <c r="CG123" i="1"/>
  <c r="CA123" i="1"/>
  <c r="BY123" i="1"/>
  <c r="BS123" i="1"/>
  <c r="BQ123" i="1"/>
  <c r="BK123" i="1"/>
  <c r="BI123" i="1"/>
  <c r="BC123" i="1"/>
  <c r="BA123" i="1"/>
  <c r="AU123" i="1"/>
  <c r="AS123" i="1"/>
  <c r="AM123" i="1"/>
  <c r="AK123" i="1"/>
  <c r="AE123" i="1"/>
  <c r="AC123" i="1"/>
  <c r="W123" i="1"/>
  <c r="U123" i="1"/>
  <c r="O123" i="1"/>
  <c r="M123" i="1"/>
  <c r="DG122" i="1"/>
  <c r="DC122" i="1"/>
  <c r="DA122" i="1"/>
  <c r="DE122" i="1" s="1"/>
  <c r="CY122" i="1"/>
  <c r="CW122" i="1"/>
  <c r="CQ122" i="1"/>
  <c r="CO122" i="1"/>
  <c r="CI122" i="1"/>
  <c r="CG122" i="1"/>
  <c r="CA122" i="1"/>
  <c r="BY122" i="1"/>
  <c r="BS122" i="1"/>
  <c r="BQ122" i="1"/>
  <c r="BK122" i="1"/>
  <c r="BI122" i="1"/>
  <c r="BC122" i="1"/>
  <c r="BA122" i="1"/>
  <c r="AU122" i="1"/>
  <c r="AS122" i="1"/>
  <c r="AM122" i="1"/>
  <c r="AK122" i="1"/>
  <c r="AE122" i="1"/>
  <c r="AC122" i="1"/>
  <c r="W122" i="1"/>
  <c r="U122" i="1"/>
  <c r="O122" i="1"/>
  <c r="M122" i="1"/>
  <c r="DG121" i="1"/>
  <c r="DC121" i="1"/>
  <c r="DA121" i="1"/>
  <c r="DE121" i="1" s="1"/>
  <c r="CY121" i="1"/>
  <c r="CW121" i="1"/>
  <c r="CQ121" i="1"/>
  <c r="CO121" i="1"/>
  <c r="CI121" i="1"/>
  <c r="CG121" i="1"/>
  <c r="CA121" i="1"/>
  <c r="BY121" i="1"/>
  <c r="BS121" i="1"/>
  <c r="BQ121" i="1"/>
  <c r="BK121" i="1"/>
  <c r="BI121" i="1"/>
  <c r="BC121" i="1"/>
  <c r="BA121" i="1"/>
  <c r="AU121" i="1"/>
  <c r="AS121" i="1"/>
  <c r="AM121" i="1"/>
  <c r="AK121" i="1"/>
  <c r="AE121" i="1"/>
  <c r="AC121" i="1"/>
  <c r="W121" i="1"/>
  <c r="U121" i="1"/>
  <c r="O121" i="1"/>
  <c r="M121" i="1"/>
  <c r="DG120" i="1"/>
  <c r="DC120" i="1"/>
  <c r="DA120" i="1"/>
  <c r="DE120" i="1" s="1"/>
  <c r="CY120" i="1"/>
  <c r="CW120" i="1"/>
  <c r="CQ120" i="1"/>
  <c r="CO120" i="1"/>
  <c r="CI120" i="1"/>
  <c r="CG120" i="1"/>
  <c r="CA120" i="1"/>
  <c r="BY120" i="1"/>
  <c r="BS120" i="1"/>
  <c r="BQ120" i="1"/>
  <c r="BK120" i="1"/>
  <c r="BI120" i="1"/>
  <c r="BC120" i="1"/>
  <c r="BA120" i="1"/>
  <c r="AU120" i="1"/>
  <c r="AS120" i="1"/>
  <c r="AM120" i="1"/>
  <c r="AK120" i="1"/>
  <c r="AE120" i="1"/>
  <c r="AC120" i="1"/>
  <c r="W120" i="1"/>
  <c r="U120" i="1"/>
  <c r="O120" i="1"/>
  <c r="M120" i="1"/>
  <c r="DG118" i="1"/>
  <c r="DC118" i="1"/>
  <c r="DA118" i="1"/>
  <c r="DE118" i="1" s="1"/>
  <c r="CY118" i="1"/>
  <c r="CW118" i="1"/>
  <c r="CQ118" i="1"/>
  <c r="CO118" i="1"/>
  <c r="CI118" i="1"/>
  <c r="CG118" i="1"/>
  <c r="CA118" i="1"/>
  <c r="BY118" i="1"/>
  <c r="BS118" i="1"/>
  <c r="BQ118" i="1"/>
  <c r="BK118" i="1"/>
  <c r="BI118" i="1"/>
  <c r="BC118" i="1"/>
  <c r="BA118" i="1"/>
  <c r="AU118" i="1"/>
  <c r="AS118" i="1"/>
  <c r="AM118" i="1"/>
  <c r="AK118" i="1"/>
  <c r="AE118" i="1"/>
  <c r="AC118" i="1"/>
  <c r="W118" i="1"/>
  <c r="U118" i="1"/>
  <c r="O118" i="1"/>
  <c r="M118" i="1"/>
  <c r="DG117" i="1"/>
  <c r="DC117" i="1"/>
  <c r="DA117" i="1"/>
  <c r="DE117" i="1" s="1"/>
  <c r="CY117" i="1"/>
  <c r="CW117" i="1"/>
  <c r="CQ117" i="1"/>
  <c r="CO117" i="1"/>
  <c r="CI117" i="1"/>
  <c r="CG117" i="1"/>
  <c r="CA117" i="1"/>
  <c r="BY117" i="1"/>
  <c r="BS117" i="1"/>
  <c r="BQ117" i="1"/>
  <c r="BK117" i="1"/>
  <c r="BI117" i="1"/>
  <c r="BC117" i="1"/>
  <c r="BA117" i="1"/>
  <c r="AU117" i="1"/>
  <c r="AS117" i="1"/>
  <c r="AM117" i="1"/>
  <c r="AK117" i="1"/>
  <c r="AE117" i="1"/>
  <c r="AC117" i="1"/>
  <c r="W117" i="1"/>
  <c r="U117" i="1"/>
  <c r="O117" i="1"/>
  <c r="M117" i="1"/>
  <c r="DG116" i="1"/>
  <c r="DC116" i="1"/>
  <c r="DA116" i="1"/>
  <c r="DE116" i="1" s="1"/>
  <c r="CY116" i="1"/>
  <c r="CW116" i="1"/>
  <c r="CQ116" i="1"/>
  <c r="CO116" i="1"/>
  <c r="CI116" i="1"/>
  <c r="CG116" i="1"/>
  <c r="CA116" i="1"/>
  <c r="BY116" i="1"/>
  <c r="BS116" i="1"/>
  <c r="BQ116" i="1"/>
  <c r="BK116" i="1"/>
  <c r="BI116" i="1"/>
  <c r="BC116" i="1"/>
  <c r="BA116" i="1"/>
  <c r="AU116" i="1"/>
  <c r="AS116" i="1"/>
  <c r="AM116" i="1"/>
  <c r="AK116" i="1"/>
  <c r="AE116" i="1"/>
  <c r="AC116" i="1"/>
  <c r="W116" i="1"/>
  <c r="U116" i="1"/>
  <c r="O116" i="1"/>
  <c r="M116" i="1"/>
  <c r="DG115" i="1"/>
  <c r="DC115" i="1"/>
  <c r="DA115" i="1"/>
  <c r="DE115" i="1" s="1"/>
  <c r="CY115" i="1"/>
  <c r="CW115" i="1"/>
  <c r="CQ115" i="1"/>
  <c r="CO115" i="1"/>
  <c r="CI115" i="1"/>
  <c r="CG115" i="1"/>
  <c r="CA115" i="1"/>
  <c r="BY115" i="1"/>
  <c r="BS115" i="1"/>
  <c r="BQ115" i="1"/>
  <c r="BK115" i="1"/>
  <c r="BI115" i="1"/>
  <c r="BC115" i="1"/>
  <c r="BA115" i="1"/>
  <c r="AU115" i="1"/>
  <c r="AS115" i="1"/>
  <c r="AM115" i="1"/>
  <c r="AK115" i="1"/>
  <c r="AE115" i="1"/>
  <c r="AC115" i="1"/>
  <c r="W115" i="1"/>
  <c r="U115" i="1"/>
  <c r="O115" i="1"/>
  <c r="M115" i="1"/>
  <c r="DG114" i="1"/>
  <c r="DC114" i="1"/>
  <c r="DA114" i="1"/>
  <c r="DE114" i="1" s="1"/>
  <c r="CY114" i="1"/>
  <c r="CW114" i="1"/>
  <c r="CQ114" i="1"/>
  <c r="CO114" i="1"/>
  <c r="CI114" i="1"/>
  <c r="CG114" i="1"/>
  <c r="CA114" i="1"/>
  <c r="BY114" i="1"/>
  <c r="BS114" i="1"/>
  <c r="BQ114" i="1"/>
  <c r="BK114" i="1"/>
  <c r="BI114" i="1"/>
  <c r="BC114" i="1"/>
  <c r="BA114" i="1"/>
  <c r="AU114" i="1"/>
  <c r="AS114" i="1"/>
  <c r="AM114" i="1"/>
  <c r="AK114" i="1"/>
  <c r="AE114" i="1"/>
  <c r="AC114" i="1"/>
  <c r="W114" i="1"/>
  <c r="U114" i="1"/>
  <c r="O114" i="1"/>
  <c r="M114" i="1"/>
  <c r="CY113" i="1"/>
  <c r="CU113" i="1"/>
  <c r="CU119" i="1" s="1"/>
  <c r="CS113" i="1"/>
  <c r="CW113" i="1" s="1"/>
  <c r="CQ113" i="1"/>
  <c r="CM113" i="1"/>
  <c r="CM119" i="1" s="1"/>
  <c r="CK113" i="1"/>
  <c r="CO113" i="1" s="1"/>
  <c r="CI113" i="1"/>
  <c r="CE113" i="1"/>
  <c r="CE119" i="1" s="1"/>
  <c r="CC113" i="1"/>
  <c r="CG113" i="1" s="1"/>
  <c r="CA113" i="1"/>
  <c r="BW113" i="1"/>
  <c r="BW119" i="1" s="1"/>
  <c r="BU113" i="1"/>
  <c r="BY113" i="1" s="1"/>
  <c r="BS113" i="1"/>
  <c r="BO113" i="1"/>
  <c r="BO119" i="1" s="1"/>
  <c r="BM113" i="1"/>
  <c r="BQ113" i="1" s="1"/>
  <c r="BK113" i="1"/>
  <c r="BG113" i="1"/>
  <c r="BG119" i="1" s="1"/>
  <c r="BE113" i="1"/>
  <c r="BI113" i="1" s="1"/>
  <c r="BC113" i="1"/>
  <c r="AY113" i="1"/>
  <c r="AY119" i="1" s="1"/>
  <c r="AW113" i="1"/>
  <c r="BA113" i="1" s="1"/>
  <c r="AU113" i="1"/>
  <c r="AQ113" i="1"/>
  <c r="AQ119" i="1" s="1"/>
  <c r="AO113" i="1"/>
  <c r="AS113" i="1" s="1"/>
  <c r="AM113" i="1"/>
  <c r="AI113" i="1"/>
  <c r="AI119" i="1" s="1"/>
  <c r="AG113" i="1"/>
  <c r="AK113" i="1" s="1"/>
  <c r="AE113" i="1"/>
  <c r="AA113" i="1"/>
  <c r="AA119" i="1" s="1"/>
  <c r="Y113" i="1"/>
  <c r="AC113" i="1" s="1"/>
  <c r="W113" i="1"/>
  <c r="S113" i="1"/>
  <c r="S119" i="1" s="1"/>
  <c r="Q113" i="1"/>
  <c r="U113" i="1" s="1"/>
  <c r="O113" i="1"/>
  <c r="K113" i="1"/>
  <c r="K119" i="1" s="1"/>
  <c r="I113" i="1"/>
  <c r="M113" i="1" s="1"/>
  <c r="DG112" i="1"/>
  <c r="DC112" i="1"/>
  <c r="DA112" i="1"/>
  <c r="DE112" i="1" s="1"/>
  <c r="CY112" i="1"/>
  <c r="CW112" i="1"/>
  <c r="CQ112" i="1"/>
  <c r="CO112" i="1"/>
  <c r="CI112" i="1"/>
  <c r="CG112" i="1"/>
  <c r="CA112" i="1"/>
  <c r="BY112" i="1"/>
  <c r="BS112" i="1"/>
  <c r="BQ112" i="1"/>
  <c r="BK112" i="1"/>
  <c r="BI112" i="1"/>
  <c r="BC112" i="1"/>
  <c r="BA112" i="1"/>
  <c r="AU112" i="1"/>
  <c r="AS112" i="1"/>
  <c r="AM112" i="1"/>
  <c r="AK112" i="1"/>
  <c r="AE112" i="1"/>
  <c r="AC112" i="1"/>
  <c r="W112" i="1"/>
  <c r="U112" i="1"/>
  <c r="O112" i="1"/>
  <c r="M112" i="1"/>
  <c r="DG111" i="1"/>
  <c r="DC111" i="1"/>
  <c r="DA111" i="1"/>
  <c r="DE111" i="1" s="1"/>
  <c r="CY111" i="1"/>
  <c r="CW111" i="1"/>
  <c r="CQ111" i="1"/>
  <c r="CO111" i="1"/>
  <c r="CI111" i="1"/>
  <c r="CG111" i="1"/>
  <c r="CA111" i="1"/>
  <c r="BY111" i="1"/>
  <c r="BS111" i="1"/>
  <c r="BQ111" i="1"/>
  <c r="BK111" i="1"/>
  <c r="BI111" i="1"/>
  <c r="BC111" i="1"/>
  <c r="BA111" i="1"/>
  <c r="AU111" i="1"/>
  <c r="AS111" i="1"/>
  <c r="AM111" i="1"/>
  <c r="AK111" i="1"/>
  <c r="AE111" i="1"/>
  <c r="AC111" i="1"/>
  <c r="W111" i="1"/>
  <c r="U111" i="1"/>
  <c r="O111" i="1"/>
  <c r="M111" i="1"/>
  <c r="CY108" i="1"/>
  <c r="CU108" i="1"/>
  <c r="CS108" i="1"/>
  <c r="CW108" i="1" s="1"/>
  <c r="CM108" i="1"/>
  <c r="CQ108" i="1" s="1"/>
  <c r="CK108" i="1"/>
  <c r="CE108" i="1"/>
  <c r="CC108" i="1"/>
  <c r="CG108" i="1" s="1"/>
  <c r="BW108" i="1"/>
  <c r="CA108" i="1" s="1"/>
  <c r="BU108" i="1"/>
  <c r="BY108" i="1" s="1"/>
  <c r="BS108" i="1"/>
  <c r="BO108" i="1"/>
  <c r="BM108" i="1"/>
  <c r="BQ108" i="1" s="1"/>
  <c r="BG108" i="1"/>
  <c r="BK108" i="1" s="1"/>
  <c r="BE108" i="1"/>
  <c r="AY108" i="1"/>
  <c r="BC108" i="1" s="1"/>
  <c r="AW108" i="1"/>
  <c r="BA108" i="1" s="1"/>
  <c r="AQ108" i="1"/>
  <c r="AU108" i="1" s="1"/>
  <c r="AO108" i="1"/>
  <c r="AS108" i="1" s="1"/>
  <c r="AM108" i="1"/>
  <c r="AI108" i="1"/>
  <c r="AG108" i="1"/>
  <c r="AK108" i="1" s="1"/>
  <c r="AA108" i="1"/>
  <c r="AE108" i="1" s="1"/>
  <c r="Y108" i="1"/>
  <c r="S108" i="1"/>
  <c r="Q108" i="1"/>
  <c r="U108" i="1" s="1"/>
  <c r="K108" i="1"/>
  <c r="O108" i="1" s="1"/>
  <c r="I108" i="1"/>
  <c r="M108" i="1" s="1"/>
  <c r="DG107" i="1"/>
  <c r="DC107" i="1"/>
  <c r="DA107" i="1"/>
  <c r="DE107" i="1" s="1"/>
  <c r="CY107" i="1"/>
  <c r="CW107" i="1"/>
  <c r="CQ107" i="1"/>
  <c r="CO107" i="1"/>
  <c r="CI107" i="1"/>
  <c r="CG107" i="1"/>
  <c r="CA107" i="1"/>
  <c r="BY107" i="1"/>
  <c r="BS107" i="1"/>
  <c r="BQ107" i="1"/>
  <c r="BK107" i="1"/>
  <c r="BI107" i="1"/>
  <c r="BC107" i="1"/>
  <c r="BA107" i="1"/>
  <c r="AU107" i="1"/>
  <c r="AS107" i="1"/>
  <c r="AM107" i="1"/>
  <c r="AK107" i="1"/>
  <c r="AE107" i="1"/>
  <c r="AC107" i="1"/>
  <c r="W107" i="1"/>
  <c r="U107" i="1"/>
  <c r="O107" i="1"/>
  <c r="M107" i="1"/>
  <c r="DC106" i="1"/>
  <c r="DG106" i="1" s="1"/>
  <c r="DA106" i="1"/>
  <c r="CY106" i="1"/>
  <c r="CW106" i="1"/>
  <c r="CQ106" i="1"/>
  <c r="CO106" i="1"/>
  <c r="CI106" i="1"/>
  <c r="CG106" i="1"/>
  <c r="CA106" i="1"/>
  <c r="BY106" i="1"/>
  <c r="BS106" i="1"/>
  <c r="BQ106" i="1"/>
  <c r="BK106" i="1"/>
  <c r="BI106" i="1"/>
  <c r="BC106" i="1"/>
  <c r="BA106" i="1"/>
  <c r="AU106" i="1"/>
  <c r="AS106" i="1"/>
  <c r="AM106" i="1"/>
  <c r="AK106" i="1"/>
  <c r="AE106" i="1"/>
  <c r="AC106" i="1"/>
  <c r="W106" i="1"/>
  <c r="U106" i="1"/>
  <c r="O106" i="1"/>
  <c r="M106" i="1"/>
  <c r="DC105" i="1"/>
  <c r="DG105" i="1" s="1"/>
  <c r="DA105" i="1"/>
  <c r="DE105" i="1" s="1"/>
  <c r="CY105" i="1"/>
  <c r="CW105" i="1"/>
  <c r="CQ105" i="1"/>
  <c r="CO105" i="1"/>
  <c r="CI105" i="1"/>
  <c r="CG105" i="1"/>
  <c r="CA105" i="1"/>
  <c r="BY105" i="1"/>
  <c r="BS105" i="1"/>
  <c r="BQ105" i="1"/>
  <c r="BK105" i="1"/>
  <c r="BI105" i="1"/>
  <c r="BC105" i="1"/>
  <c r="BA105" i="1"/>
  <c r="AU105" i="1"/>
  <c r="AS105" i="1"/>
  <c r="AM105" i="1"/>
  <c r="AK105" i="1"/>
  <c r="AE105" i="1"/>
  <c r="AC105" i="1"/>
  <c r="W105" i="1"/>
  <c r="U105" i="1"/>
  <c r="O105" i="1"/>
  <c r="M105" i="1"/>
  <c r="DC104" i="1"/>
  <c r="DA104" i="1"/>
  <c r="DE104" i="1" s="1"/>
  <c r="CY104" i="1"/>
  <c r="CW104" i="1"/>
  <c r="CQ104" i="1"/>
  <c r="CO104" i="1"/>
  <c r="CI104" i="1"/>
  <c r="CG104" i="1"/>
  <c r="CA104" i="1"/>
  <c r="BY104" i="1"/>
  <c r="BS104" i="1"/>
  <c r="BQ104" i="1"/>
  <c r="BK104" i="1"/>
  <c r="BI104" i="1"/>
  <c r="BC104" i="1"/>
  <c r="BA104" i="1"/>
  <c r="AU104" i="1"/>
  <c r="AS104" i="1"/>
  <c r="AM104" i="1"/>
  <c r="AK104" i="1"/>
  <c r="AE104" i="1"/>
  <c r="AC104" i="1"/>
  <c r="W104" i="1"/>
  <c r="U104" i="1"/>
  <c r="O104" i="1"/>
  <c r="M104" i="1"/>
  <c r="CU102" i="1"/>
  <c r="CS102" i="1"/>
  <c r="CM102" i="1"/>
  <c r="CK102" i="1"/>
  <c r="CE102" i="1"/>
  <c r="CE133" i="1" s="1"/>
  <c r="CC102" i="1"/>
  <c r="CA102" i="1"/>
  <c r="BW102" i="1"/>
  <c r="BW133" i="1" s="1"/>
  <c r="BU102" i="1"/>
  <c r="BS102" i="1"/>
  <c r="BO102" i="1"/>
  <c r="BM102" i="1"/>
  <c r="BK102" i="1"/>
  <c r="BG102" i="1"/>
  <c r="BE102" i="1"/>
  <c r="BC102" i="1"/>
  <c r="AY102" i="1"/>
  <c r="AY133" i="1" s="1"/>
  <c r="AW102" i="1"/>
  <c r="AU102" i="1"/>
  <c r="AQ102" i="1"/>
  <c r="AQ133" i="1" s="1"/>
  <c r="AO102" i="1"/>
  <c r="AM102" i="1"/>
  <c r="AI102" i="1"/>
  <c r="AG102" i="1"/>
  <c r="AE102" i="1"/>
  <c r="AA102" i="1"/>
  <c r="Y102" i="1"/>
  <c r="W102" i="1"/>
  <c r="S102" i="1"/>
  <c r="S133" i="1" s="1"/>
  <c r="Q102" i="1"/>
  <c r="O102" i="1"/>
  <c r="K102" i="1"/>
  <c r="K133" i="1" s="1"/>
  <c r="I102" i="1"/>
  <c r="DG101" i="1"/>
  <c r="DC101" i="1"/>
  <c r="DA101" i="1"/>
  <c r="DE101" i="1" s="1"/>
  <c r="CY101" i="1"/>
  <c r="CW101" i="1"/>
  <c r="CQ101" i="1"/>
  <c r="CO101" i="1"/>
  <c r="CI101" i="1"/>
  <c r="CG101" i="1"/>
  <c r="CA101" i="1"/>
  <c r="BY101" i="1"/>
  <c r="BS101" i="1"/>
  <c r="BQ101" i="1"/>
  <c r="BK101" i="1"/>
  <c r="BI101" i="1"/>
  <c r="BC101" i="1"/>
  <c r="BA101" i="1"/>
  <c r="AU101" i="1"/>
  <c r="AS101" i="1"/>
  <c r="AM101" i="1"/>
  <c r="AK101" i="1"/>
  <c r="AE101" i="1"/>
  <c r="AC101" i="1"/>
  <c r="W101" i="1"/>
  <c r="U101" i="1"/>
  <c r="O101" i="1"/>
  <c r="M101" i="1"/>
  <c r="DG100" i="1"/>
  <c r="DC100" i="1"/>
  <c r="DA100" i="1"/>
  <c r="DE100" i="1" s="1"/>
  <c r="CY100" i="1"/>
  <c r="CW100" i="1"/>
  <c r="CQ100" i="1"/>
  <c r="CO100" i="1"/>
  <c r="CI100" i="1"/>
  <c r="CG100" i="1"/>
  <c r="CA100" i="1"/>
  <c r="BY100" i="1"/>
  <c r="BS100" i="1"/>
  <c r="BQ100" i="1"/>
  <c r="BK100" i="1"/>
  <c r="BI100" i="1"/>
  <c r="BC100" i="1"/>
  <c r="BA100" i="1"/>
  <c r="AU100" i="1"/>
  <c r="AS100" i="1"/>
  <c r="AM100" i="1"/>
  <c r="AK100" i="1"/>
  <c r="AE100" i="1"/>
  <c r="AC100" i="1"/>
  <c r="W100" i="1"/>
  <c r="U100" i="1"/>
  <c r="O100" i="1"/>
  <c r="M100" i="1"/>
  <c r="DG96" i="1"/>
  <c r="DC96" i="1"/>
  <c r="DA96" i="1"/>
  <c r="DE96" i="1" s="1"/>
  <c r="CY96" i="1"/>
  <c r="CW96" i="1"/>
  <c r="CQ96" i="1"/>
  <c r="CO96" i="1"/>
  <c r="CI96" i="1"/>
  <c r="CG96" i="1"/>
  <c r="CA96" i="1"/>
  <c r="BY96" i="1"/>
  <c r="BS96" i="1"/>
  <c r="BQ96" i="1"/>
  <c r="BK96" i="1"/>
  <c r="BI96" i="1"/>
  <c r="BC96" i="1"/>
  <c r="BA96" i="1"/>
  <c r="AU96" i="1"/>
  <c r="AS96" i="1"/>
  <c r="AM96" i="1"/>
  <c r="AK96" i="1"/>
  <c r="AE96" i="1"/>
  <c r="AC96" i="1"/>
  <c r="W96" i="1"/>
  <c r="U96" i="1"/>
  <c r="O96" i="1"/>
  <c r="M96" i="1"/>
  <c r="CY95" i="1"/>
  <c r="CU95" i="1"/>
  <c r="CU97" i="1" s="1"/>
  <c r="CS95" i="1"/>
  <c r="CW95" i="1" s="1"/>
  <c r="CQ95" i="1"/>
  <c r="CM95" i="1"/>
  <c r="CM97" i="1" s="1"/>
  <c r="CK95" i="1"/>
  <c r="CO95" i="1" s="1"/>
  <c r="CI95" i="1"/>
  <c r="CE95" i="1"/>
  <c r="CE97" i="1" s="1"/>
  <c r="CC95" i="1"/>
  <c r="CG95" i="1" s="1"/>
  <c r="CA95" i="1"/>
  <c r="BW95" i="1"/>
  <c r="BW97" i="1" s="1"/>
  <c r="BU95" i="1"/>
  <c r="BY95" i="1" s="1"/>
  <c r="BS95" i="1"/>
  <c r="BO95" i="1"/>
  <c r="BO97" i="1" s="1"/>
  <c r="BM95" i="1"/>
  <c r="BQ95" i="1" s="1"/>
  <c r="BK95" i="1"/>
  <c r="BG95" i="1"/>
  <c r="BG97" i="1" s="1"/>
  <c r="BE95" i="1"/>
  <c r="BI95" i="1" s="1"/>
  <c r="BC95" i="1"/>
  <c r="AY95" i="1"/>
  <c r="AY97" i="1" s="1"/>
  <c r="AW95" i="1"/>
  <c r="BA95" i="1" s="1"/>
  <c r="AU95" i="1"/>
  <c r="AQ95" i="1"/>
  <c r="AQ97" i="1" s="1"/>
  <c r="AO95" i="1"/>
  <c r="AS95" i="1" s="1"/>
  <c r="AM95" i="1"/>
  <c r="AI95" i="1"/>
  <c r="AI97" i="1" s="1"/>
  <c r="AG95" i="1"/>
  <c r="AK95" i="1" s="1"/>
  <c r="AE95" i="1"/>
  <c r="AA95" i="1"/>
  <c r="AA97" i="1" s="1"/>
  <c r="Y95" i="1"/>
  <c r="AC95" i="1" s="1"/>
  <c r="W95" i="1"/>
  <c r="S95" i="1"/>
  <c r="S97" i="1" s="1"/>
  <c r="Q95" i="1"/>
  <c r="U95" i="1" s="1"/>
  <c r="O95" i="1"/>
  <c r="K95" i="1"/>
  <c r="K97" i="1" s="1"/>
  <c r="I95" i="1"/>
  <c r="M95" i="1" s="1"/>
  <c r="DG94" i="1"/>
  <c r="DC94" i="1"/>
  <c r="DA94" i="1"/>
  <c r="DE94" i="1" s="1"/>
  <c r="CY94" i="1"/>
  <c r="CW94" i="1"/>
  <c r="CQ94" i="1"/>
  <c r="CO94" i="1"/>
  <c r="CI94" i="1"/>
  <c r="CG94" i="1"/>
  <c r="CA94" i="1"/>
  <c r="BY94" i="1"/>
  <c r="BS94" i="1"/>
  <c r="BQ94" i="1"/>
  <c r="BK94" i="1"/>
  <c r="BI94" i="1"/>
  <c r="BC94" i="1"/>
  <c r="BA94" i="1"/>
  <c r="AU94" i="1"/>
  <c r="AS94" i="1"/>
  <c r="AM94" i="1"/>
  <c r="AK94" i="1"/>
  <c r="AE94" i="1"/>
  <c r="AC94" i="1"/>
  <c r="W94" i="1"/>
  <c r="U94" i="1"/>
  <c r="O94" i="1"/>
  <c r="M94" i="1"/>
  <c r="DG93" i="1"/>
  <c r="DC93" i="1"/>
  <c r="DA93" i="1"/>
  <c r="DE93" i="1" s="1"/>
  <c r="CY93" i="1"/>
  <c r="CW93" i="1"/>
  <c r="CQ93" i="1"/>
  <c r="CO93" i="1"/>
  <c r="CI93" i="1"/>
  <c r="CG93" i="1"/>
  <c r="CA93" i="1"/>
  <c r="BY93" i="1"/>
  <c r="BS93" i="1"/>
  <c r="BQ93" i="1"/>
  <c r="BK93" i="1"/>
  <c r="BI93" i="1"/>
  <c r="BC93" i="1"/>
  <c r="BA93" i="1"/>
  <c r="AU93" i="1"/>
  <c r="AS93" i="1"/>
  <c r="AM93" i="1"/>
  <c r="AK93" i="1"/>
  <c r="AE93" i="1"/>
  <c r="AC93" i="1"/>
  <c r="W93" i="1"/>
  <c r="U93" i="1"/>
  <c r="O93" i="1"/>
  <c r="M93" i="1"/>
  <c r="DG92" i="1"/>
  <c r="DC92" i="1"/>
  <c r="DA92" i="1"/>
  <c r="DE92" i="1" s="1"/>
  <c r="CY92" i="1"/>
  <c r="CW92" i="1"/>
  <c r="CQ92" i="1"/>
  <c r="CO92" i="1"/>
  <c r="CI92" i="1"/>
  <c r="CG92" i="1"/>
  <c r="CA92" i="1"/>
  <c r="BY92" i="1"/>
  <c r="BS92" i="1"/>
  <c r="BQ92" i="1"/>
  <c r="BK92" i="1"/>
  <c r="BI92" i="1"/>
  <c r="BC92" i="1"/>
  <c r="BA92" i="1"/>
  <c r="AU92" i="1"/>
  <c r="AS92" i="1"/>
  <c r="AM92" i="1"/>
  <c r="AK92" i="1"/>
  <c r="AE92" i="1"/>
  <c r="AC92" i="1"/>
  <c r="W92" i="1"/>
  <c r="U92" i="1"/>
  <c r="O92" i="1"/>
  <c r="M92" i="1"/>
  <c r="DG91" i="1"/>
  <c r="DC91" i="1"/>
  <c r="DA91" i="1"/>
  <c r="DE91" i="1" s="1"/>
  <c r="CY91" i="1"/>
  <c r="CW91" i="1"/>
  <c r="CQ91" i="1"/>
  <c r="CO91" i="1"/>
  <c r="CI91" i="1"/>
  <c r="CG91" i="1"/>
  <c r="CA91" i="1"/>
  <c r="BY91" i="1"/>
  <c r="BS91" i="1"/>
  <c r="BQ91" i="1"/>
  <c r="BK91" i="1"/>
  <c r="BI91" i="1"/>
  <c r="BC91" i="1"/>
  <c r="BA91" i="1"/>
  <c r="AU91" i="1"/>
  <c r="AS91" i="1"/>
  <c r="AM91" i="1"/>
  <c r="AK91" i="1"/>
  <c r="AE91" i="1"/>
  <c r="AC91" i="1"/>
  <c r="W91" i="1"/>
  <c r="U91" i="1"/>
  <c r="O91" i="1"/>
  <c r="M91" i="1"/>
  <c r="DG90" i="1"/>
  <c r="DC90" i="1"/>
  <c r="DA90" i="1"/>
  <c r="DE90" i="1" s="1"/>
  <c r="CY90" i="1"/>
  <c r="CW90" i="1"/>
  <c r="CQ90" i="1"/>
  <c r="CO90" i="1"/>
  <c r="CI90" i="1"/>
  <c r="CG90" i="1"/>
  <c r="CA90" i="1"/>
  <c r="BY90" i="1"/>
  <c r="BS90" i="1"/>
  <c r="BQ90" i="1"/>
  <c r="BK90" i="1"/>
  <c r="BI90" i="1"/>
  <c r="BC90" i="1"/>
  <c r="BA90" i="1"/>
  <c r="AU90" i="1"/>
  <c r="AS90" i="1"/>
  <c r="AM90" i="1"/>
  <c r="AK90" i="1"/>
  <c r="AE90" i="1"/>
  <c r="AC90" i="1"/>
  <c r="W90" i="1"/>
  <c r="U90" i="1"/>
  <c r="O90" i="1"/>
  <c r="M90" i="1"/>
  <c r="DG89" i="1"/>
  <c r="DC89" i="1"/>
  <c r="DA89" i="1"/>
  <c r="DE89" i="1" s="1"/>
  <c r="CY89" i="1"/>
  <c r="CW89" i="1"/>
  <c r="CQ89" i="1"/>
  <c r="CO89" i="1"/>
  <c r="CI89" i="1"/>
  <c r="CG89" i="1"/>
  <c r="CA89" i="1"/>
  <c r="BY89" i="1"/>
  <c r="BS89" i="1"/>
  <c r="BQ89" i="1"/>
  <c r="BK89" i="1"/>
  <c r="BI89" i="1"/>
  <c r="BC89" i="1"/>
  <c r="BA89" i="1"/>
  <c r="AU89" i="1"/>
  <c r="AS89" i="1"/>
  <c r="AM89" i="1"/>
  <c r="AK89" i="1"/>
  <c r="AE89" i="1"/>
  <c r="AC89" i="1"/>
  <c r="W89" i="1"/>
  <c r="U89" i="1"/>
  <c r="O89" i="1"/>
  <c r="M89" i="1"/>
  <c r="DG87" i="1"/>
  <c r="DC87" i="1"/>
  <c r="DA87" i="1"/>
  <c r="DE87" i="1" s="1"/>
  <c r="CY87" i="1"/>
  <c r="CW87" i="1"/>
  <c r="CQ87" i="1"/>
  <c r="CO87" i="1"/>
  <c r="CI87" i="1"/>
  <c r="CG87" i="1"/>
  <c r="CA87" i="1"/>
  <c r="BY87" i="1"/>
  <c r="BS87" i="1"/>
  <c r="BQ87" i="1"/>
  <c r="BK87" i="1"/>
  <c r="BI87" i="1"/>
  <c r="BC87" i="1"/>
  <c r="BA87" i="1"/>
  <c r="AU87" i="1"/>
  <c r="AS87" i="1"/>
  <c r="AM87" i="1"/>
  <c r="AK87" i="1"/>
  <c r="AE87" i="1"/>
  <c r="AC87" i="1"/>
  <c r="W87" i="1"/>
  <c r="U87" i="1"/>
  <c r="O87" i="1"/>
  <c r="M87" i="1"/>
  <c r="CY85" i="1"/>
  <c r="CU85" i="1"/>
  <c r="CS85" i="1"/>
  <c r="CW85" i="1" s="1"/>
  <c r="CQ85" i="1"/>
  <c r="CM85" i="1"/>
  <c r="CK85" i="1"/>
  <c r="CO85" i="1" s="1"/>
  <c r="CI85" i="1"/>
  <c r="CE85" i="1"/>
  <c r="CC85" i="1"/>
  <c r="CG85" i="1" s="1"/>
  <c r="CA85" i="1"/>
  <c r="BW85" i="1"/>
  <c r="BU85" i="1"/>
  <c r="BY85" i="1" s="1"/>
  <c r="BS85" i="1"/>
  <c r="BO85" i="1"/>
  <c r="BM85" i="1"/>
  <c r="BQ85" i="1" s="1"/>
  <c r="BK85" i="1"/>
  <c r="BG85" i="1"/>
  <c r="BE85" i="1"/>
  <c r="BI85" i="1" s="1"/>
  <c r="BC85" i="1"/>
  <c r="AY85" i="1"/>
  <c r="AW85" i="1"/>
  <c r="BA85" i="1" s="1"/>
  <c r="AU85" i="1"/>
  <c r="AQ85" i="1"/>
  <c r="AO85" i="1"/>
  <c r="AS85" i="1" s="1"/>
  <c r="AM85" i="1"/>
  <c r="AI85" i="1"/>
  <c r="AG85" i="1"/>
  <c r="AK85" i="1" s="1"/>
  <c r="AE85" i="1"/>
  <c r="AA85" i="1"/>
  <c r="Y85" i="1"/>
  <c r="AC85" i="1" s="1"/>
  <c r="W85" i="1"/>
  <c r="S85" i="1"/>
  <c r="Q85" i="1"/>
  <c r="U85" i="1" s="1"/>
  <c r="O85" i="1"/>
  <c r="K85" i="1"/>
  <c r="DC85" i="1" s="1"/>
  <c r="I85" i="1"/>
  <c r="M85" i="1" s="1"/>
  <c r="DG84" i="1"/>
  <c r="DC84" i="1"/>
  <c r="DA84" i="1"/>
  <c r="DE84" i="1" s="1"/>
  <c r="CY84" i="1"/>
  <c r="CW84" i="1"/>
  <c r="CQ84" i="1"/>
  <c r="CO84" i="1"/>
  <c r="CI84" i="1"/>
  <c r="CG84" i="1"/>
  <c r="CA84" i="1"/>
  <c r="BY84" i="1"/>
  <c r="BS84" i="1"/>
  <c r="BQ84" i="1"/>
  <c r="BK84" i="1"/>
  <c r="BI84" i="1"/>
  <c r="BC84" i="1"/>
  <c r="BA84" i="1"/>
  <c r="AU84" i="1"/>
  <c r="AS84" i="1"/>
  <c r="AM84" i="1"/>
  <c r="AK84" i="1"/>
  <c r="AE84" i="1"/>
  <c r="AC84" i="1"/>
  <c r="W84" i="1"/>
  <c r="U84" i="1"/>
  <c r="O84" i="1"/>
  <c r="M84" i="1"/>
  <c r="DG83" i="1"/>
  <c r="DC83" i="1"/>
  <c r="DA83" i="1"/>
  <c r="DE83" i="1" s="1"/>
  <c r="CY83" i="1"/>
  <c r="CW83" i="1"/>
  <c r="CQ83" i="1"/>
  <c r="CO83" i="1"/>
  <c r="CI83" i="1"/>
  <c r="CG83" i="1"/>
  <c r="CA83" i="1"/>
  <c r="BY83" i="1"/>
  <c r="BS83" i="1"/>
  <c r="BQ83" i="1"/>
  <c r="BK83" i="1"/>
  <c r="BI83" i="1"/>
  <c r="BC83" i="1"/>
  <c r="BA83" i="1"/>
  <c r="AU83" i="1"/>
  <c r="AS83" i="1"/>
  <c r="AM83" i="1"/>
  <c r="AK83" i="1"/>
  <c r="AE83" i="1"/>
  <c r="AC83" i="1"/>
  <c r="W83" i="1"/>
  <c r="U83" i="1"/>
  <c r="O83" i="1"/>
  <c r="M83" i="1"/>
  <c r="DG82" i="1"/>
  <c r="DC82" i="1"/>
  <c r="DA82" i="1"/>
  <c r="DE82" i="1" s="1"/>
  <c r="CY82" i="1"/>
  <c r="CW82" i="1"/>
  <c r="CQ82" i="1"/>
  <c r="CO82" i="1"/>
  <c r="CI82" i="1"/>
  <c r="CG82" i="1"/>
  <c r="CA82" i="1"/>
  <c r="BY82" i="1"/>
  <c r="BS82" i="1"/>
  <c r="BQ82" i="1"/>
  <c r="BK82" i="1"/>
  <c r="BI82" i="1"/>
  <c r="BC82" i="1"/>
  <c r="BA82" i="1"/>
  <c r="AU82" i="1"/>
  <c r="AS82" i="1"/>
  <c r="AM82" i="1"/>
  <c r="AK82" i="1"/>
  <c r="AE82" i="1"/>
  <c r="AC82" i="1"/>
  <c r="W82" i="1"/>
  <c r="U82" i="1"/>
  <c r="O82" i="1"/>
  <c r="M82" i="1"/>
  <c r="DG81" i="1"/>
  <c r="DC81" i="1"/>
  <c r="DA81" i="1"/>
  <c r="DE81" i="1" s="1"/>
  <c r="CY81" i="1"/>
  <c r="CW81" i="1"/>
  <c r="DC80" i="1"/>
  <c r="DA80" i="1"/>
  <c r="CY80" i="1"/>
  <c r="CW80" i="1"/>
  <c r="CQ80" i="1"/>
  <c r="CO80" i="1"/>
  <c r="CI80" i="1"/>
  <c r="CG80" i="1"/>
  <c r="CA80" i="1"/>
  <c r="BY80" i="1"/>
  <c r="BS80" i="1"/>
  <c r="BQ80" i="1"/>
  <c r="BK80" i="1"/>
  <c r="BI80" i="1"/>
  <c r="BC80" i="1"/>
  <c r="BA80" i="1"/>
  <c r="AU80" i="1"/>
  <c r="AS80" i="1"/>
  <c r="AM80" i="1"/>
  <c r="AK80" i="1"/>
  <c r="AE80" i="1"/>
  <c r="AC80" i="1"/>
  <c r="W80" i="1"/>
  <c r="U80" i="1"/>
  <c r="O80" i="1"/>
  <c r="M80" i="1"/>
  <c r="DC79" i="1"/>
  <c r="DA79" i="1"/>
  <c r="CY79" i="1"/>
  <c r="CW79" i="1"/>
  <c r="CQ79" i="1"/>
  <c r="CO79" i="1"/>
  <c r="CI79" i="1"/>
  <c r="CG79" i="1"/>
  <c r="CA79" i="1"/>
  <c r="BY79" i="1"/>
  <c r="BS79" i="1"/>
  <c r="BQ79" i="1"/>
  <c r="BK79" i="1"/>
  <c r="BI79" i="1"/>
  <c r="BC79" i="1"/>
  <c r="BA79" i="1"/>
  <c r="AU79" i="1"/>
  <c r="AS79" i="1"/>
  <c r="AM79" i="1"/>
  <c r="AK79" i="1"/>
  <c r="AE79" i="1"/>
  <c r="AC79" i="1"/>
  <c r="W79" i="1"/>
  <c r="U79" i="1"/>
  <c r="O79" i="1"/>
  <c r="M79" i="1"/>
  <c r="DC78" i="1"/>
  <c r="DA78" i="1"/>
  <c r="CY78" i="1"/>
  <c r="CW78" i="1"/>
  <c r="CQ78" i="1"/>
  <c r="CO78" i="1"/>
  <c r="CI78" i="1"/>
  <c r="CG78" i="1"/>
  <c r="CA78" i="1"/>
  <c r="BY78" i="1"/>
  <c r="BS78" i="1"/>
  <c r="BQ78" i="1"/>
  <c r="BK78" i="1"/>
  <c r="BI78" i="1"/>
  <c r="BC78" i="1"/>
  <c r="BA78" i="1"/>
  <c r="AU78" i="1"/>
  <c r="AS78" i="1"/>
  <c r="AM78" i="1"/>
  <c r="AK78" i="1"/>
  <c r="AE78" i="1"/>
  <c r="AC78" i="1"/>
  <c r="W78" i="1"/>
  <c r="U78" i="1"/>
  <c r="O78" i="1"/>
  <c r="M78" i="1"/>
  <c r="DC77" i="1"/>
  <c r="DE77" i="1" s="1"/>
  <c r="DA77" i="1"/>
  <c r="CY77" i="1"/>
  <c r="CW77" i="1"/>
  <c r="CQ77" i="1"/>
  <c r="CO77" i="1"/>
  <c r="CI77" i="1"/>
  <c r="CG77" i="1"/>
  <c r="CA77" i="1"/>
  <c r="BY77" i="1"/>
  <c r="BS77" i="1"/>
  <c r="BQ77" i="1"/>
  <c r="BK77" i="1"/>
  <c r="BI77" i="1"/>
  <c r="BC77" i="1"/>
  <c r="BA77" i="1"/>
  <c r="AU77" i="1"/>
  <c r="AS77" i="1"/>
  <c r="AM77" i="1"/>
  <c r="AK77" i="1"/>
  <c r="AE77" i="1"/>
  <c r="AC77" i="1"/>
  <c r="W77" i="1"/>
  <c r="U77" i="1"/>
  <c r="O77" i="1"/>
  <c r="M77" i="1"/>
  <c r="CY75" i="1"/>
  <c r="CU75" i="1"/>
  <c r="CW75" i="1" s="1"/>
  <c r="CS75" i="1"/>
  <c r="CM75" i="1"/>
  <c r="CO75" i="1" s="1"/>
  <c r="CK75" i="1"/>
  <c r="CI75" i="1"/>
  <c r="CE75" i="1"/>
  <c r="CG75" i="1" s="1"/>
  <c r="CC75" i="1"/>
  <c r="BW75" i="1"/>
  <c r="BY75" i="1" s="1"/>
  <c r="BU75" i="1"/>
  <c r="BS75" i="1"/>
  <c r="BO75" i="1"/>
  <c r="BQ75" i="1" s="1"/>
  <c r="BM75" i="1"/>
  <c r="BG75" i="1"/>
  <c r="BI75" i="1" s="1"/>
  <c r="BE75" i="1"/>
  <c r="BC75" i="1"/>
  <c r="AY75" i="1"/>
  <c r="BA75" i="1" s="1"/>
  <c r="AW75" i="1"/>
  <c r="AQ75" i="1"/>
  <c r="AS75" i="1" s="1"/>
  <c r="AO75" i="1"/>
  <c r="AM75" i="1"/>
  <c r="AI75" i="1"/>
  <c r="AK75" i="1" s="1"/>
  <c r="AG75" i="1"/>
  <c r="AA75" i="1"/>
  <c r="AC75" i="1" s="1"/>
  <c r="Y75" i="1"/>
  <c r="W75" i="1"/>
  <c r="S75" i="1"/>
  <c r="U75" i="1" s="1"/>
  <c r="Q75" i="1"/>
  <c r="K75" i="1"/>
  <c r="M75" i="1" s="1"/>
  <c r="I75" i="1"/>
  <c r="DA75" i="1" s="1"/>
  <c r="DG74" i="1"/>
  <c r="DC74" i="1"/>
  <c r="DE74" i="1" s="1"/>
  <c r="DA74" i="1"/>
  <c r="CY74" i="1"/>
  <c r="CW74" i="1"/>
  <c r="CQ74" i="1"/>
  <c r="CO74" i="1"/>
  <c r="CI74" i="1"/>
  <c r="CG74" i="1"/>
  <c r="CA74" i="1"/>
  <c r="BY74" i="1"/>
  <c r="BS74" i="1"/>
  <c r="BQ74" i="1"/>
  <c r="BK74" i="1"/>
  <c r="BI74" i="1"/>
  <c r="BC74" i="1"/>
  <c r="BA74" i="1"/>
  <c r="AU74" i="1"/>
  <c r="AS74" i="1"/>
  <c r="AM74" i="1"/>
  <c r="AK74" i="1"/>
  <c r="AE74" i="1"/>
  <c r="AC74" i="1"/>
  <c r="W74" i="1"/>
  <c r="U74" i="1"/>
  <c r="O74" i="1"/>
  <c r="M74" i="1"/>
  <c r="DC73" i="1"/>
  <c r="DE73" i="1" s="1"/>
  <c r="DA73" i="1"/>
  <c r="CY73" i="1"/>
  <c r="CW73" i="1"/>
  <c r="CQ73" i="1"/>
  <c r="CO73" i="1"/>
  <c r="CI73" i="1"/>
  <c r="CG73" i="1"/>
  <c r="CA73" i="1"/>
  <c r="BY73" i="1"/>
  <c r="BS73" i="1"/>
  <c r="BQ73" i="1"/>
  <c r="BK73" i="1"/>
  <c r="BI73" i="1"/>
  <c r="BC73" i="1"/>
  <c r="BA73" i="1"/>
  <c r="AU73" i="1"/>
  <c r="AS73" i="1"/>
  <c r="AM73" i="1"/>
  <c r="AK73" i="1"/>
  <c r="AE73" i="1"/>
  <c r="AC73" i="1"/>
  <c r="W73" i="1"/>
  <c r="U73" i="1"/>
  <c r="O73" i="1"/>
  <c r="M73" i="1"/>
  <c r="DG72" i="1"/>
  <c r="DC72" i="1"/>
  <c r="DE72" i="1" s="1"/>
  <c r="DA72" i="1"/>
  <c r="CY72" i="1"/>
  <c r="CW72" i="1"/>
  <c r="CQ72" i="1"/>
  <c r="CO72" i="1"/>
  <c r="CI72" i="1"/>
  <c r="CG72" i="1"/>
  <c r="CA72" i="1"/>
  <c r="BY72" i="1"/>
  <c r="BS72" i="1"/>
  <c r="BQ72" i="1"/>
  <c r="BK72" i="1"/>
  <c r="BI72" i="1"/>
  <c r="BC72" i="1"/>
  <c r="BA72" i="1"/>
  <c r="AU72" i="1"/>
  <c r="AS72" i="1"/>
  <c r="AM72" i="1"/>
  <c r="AK72" i="1"/>
  <c r="AE72" i="1"/>
  <c r="AC72" i="1"/>
  <c r="W72" i="1"/>
  <c r="U72" i="1"/>
  <c r="O72" i="1"/>
  <c r="M72" i="1"/>
  <c r="CU70" i="1"/>
  <c r="CW70" i="1" s="1"/>
  <c r="CS70" i="1"/>
  <c r="CQ70" i="1"/>
  <c r="CM70" i="1"/>
  <c r="CO70" i="1" s="1"/>
  <c r="CK70" i="1"/>
  <c r="CI70" i="1"/>
  <c r="CE70" i="1"/>
  <c r="CG70" i="1" s="1"/>
  <c r="CC70" i="1"/>
  <c r="CA70" i="1"/>
  <c r="BW70" i="1"/>
  <c r="BY70" i="1" s="1"/>
  <c r="BU70" i="1"/>
  <c r="BO70" i="1"/>
  <c r="BQ70" i="1" s="1"/>
  <c r="BM70" i="1"/>
  <c r="BK70" i="1"/>
  <c r="BG70" i="1"/>
  <c r="BI70" i="1" s="1"/>
  <c r="BE70" i="1"/>
  <c r="BC70" i="1"/>
  <c r="AY70" i="1"/>
  <c r="BA70" i="1" s="1"/>
  <c r="AW70" i="1"/>
  <c r="AU70" i="1"/>
  <c r="AQ70" i="1"/>
  <c r="AS70" i="1" s="1"/>
  <c r="AO70" i="1"/>
  <c r="AI70" i="1"/>
  <c r="AK70" i="1" s="1"/>
  <c r="AG70" i="1"/>
  <c r="AE70" i="1"/>
  <c r="AA70" i="1"/>
  <c r="AC70" i="1" s="1"/>
  <c r="Y70" i="1"/>
  <c r="W70" i="1"/>
  <c r="S70" i="1"/>
  <c r="U70" i="1" s="1"/>
  <c r="Q70" i="1"/>
  <c r="O70" i="1"/>
  <c r="K70" i="1"/>
  <c r="M70" i="1" s="1"/>
  <c r="I70" i="1"/>
  <c r="DA70" i="1" s="1"/>
  <c r="DC69" i="1"/>
  <c r="DE69" i="1" s="1"/>
  <c r="DA69" i="1"/>
  <c r="CY69" i="1"/>
  <c r="CW69" i="1"/>
  <c r="CQ69" i="1"/>
  <c r="CO69" i="1"/>
  <c r="CI69" i="1"/>
  <c r="CG69" i="1"/>
  <c r="CA69" i="1"/>
  <c r="BY69" i="1"/>
  <c r="BS69" i="1"/>
  <c r="BQ69" i="1"/>
  <c r="BK69" i="1"/>
  <c r="BI69" i="1"/>
  <c r="BC69" i="1"/>
  <c r="BA69" i="1"/>
  <c r="AU69" i="1"/>
  <c r="AS69" i="1"/>
  <c r="AM69" i="1"/>
  <c r="AK69" i="1"/>
  <c r="AE69" i="1"/>
  <c r="AC69" i="1"/>
  <c r="W69" i="1"/>
  <c r="U69" i="1"/>
  <c r="O69" i="1"/>
  <c r="M69" i="1"/>
  <c r="DG68" i="1"/>
  <c r="DC68" i="1"/>
  <c r="DE68" i="1" s="1"/>
  <c r="DA68" i="1"/>
  <c r="CY68" i="1"/>
  <c r="CW68" i="1"/>
  <c r="CQ68" i="1"/>
  <c r="CO68" i="1"/>
  <c r="CI68" i="1"/>
  <c r="CG68" i="1"/>
  <c r="CA68" i="1"/>
  <c r="BY68" i="1"/>
  <c r="BS68" i="1"/>
  <c r="BQ68" i="1"/>
  <c r="BK68" i="1"/>
  <c r="BI68" i="1"/>
  <c r="BC68" i="1"/>
  <c r="BA68" i="1"/>
  <c r="AU68" i="1"/>
  <c r="AS68" i="1"/>
  <c r="AM68" i="1"/>
  <c r="AK68" i="1"/>
  <c r="AE68" i="1"/>
  <c r="AC68" i="1"/>
  <c r="W68" i="1"/>
  <c r="U68" i="1"/>
  <c r="O68" i="1"/>
  <c r="M68" i="1"/>
  <c r="DG67" i="1"/>
  <c r="DC67" i="1"/>
  <c r="DE67" i="1" s="1"/>
  <c r="DA67" i="1"/>
  <c r="CY67" i="1"/>
  <c r="CW67" i="1"/>
  <c r="CQ67" i="1"/>
  <c r="CO67" i="1"/>
  <c r="CI67" i="1"/>
  <c r="CG67" i="1"/>
  <c r="CA67" i="1"/>
  <c r="BY67" i="1"/>
  <c r="BS67" i="1"/>
  <c r="BQ67" i="1"/>
  <c r="BK67" i="1"/>
  <c r="BI67" i="1"/>
  <c r="BC67" i="1"/>
  <c r="BA67" i="1"/>
  <c r="AU67" i="1"/>
  <c r="AS67" i="1"/>
  <c r="AM67" i="1"/>
  <c r="AK67" i="1"/>
  <c r="AE67" i="1"/>
  <c r="AC67" i="1"/>
  <c r="W67" i="1"/>
  <c r="U67" i="1"/>
  <c r="O67" i="1"/>
  <c r="M67" i="1"/>
  <c r="CQ65" i="1"/>
  <c r="CM65" i="1"/>
  <c r="CA65" i="1"/>
  <c r="BW65" i="1"/>
  <c r="BW139" i="1" s="1"/>
  <c r="BK65" i="1"/>
  <c r="BG65" i="1"/>
  <c r="AU65" i="1"/>
  <c r="AQ65" i="1"/>
  <c r="AQ139" i="1" s="1"/>
  <c r="AE65" i="1"/>
  <c r="AA65" i="1"/>
  <c r="S65" i="1"/>
  <c r="S139" i="1" s="1"/>
  <c r="DG64" i="1"/>
  <c r="DE64" i="1"/>
  <c r="DC64" i="1"/>
  <c r="DA64" i="1"/>
  <c r="CY64" i="1"/>
  <c r="CW64" i="1"/>
  <c r="CQ64" i="1"/>
  <c r="CO64" i="1"/>
  <c r="CI64" i="1"/>
  <c r="CG64" i="1"/>
  <c r="CA64" i="1"/>
  <c r="BY64" i="1"/>
  <c r="BS64" i="1"/>
  <c r="BQ64" i="1"/>
  <c r="BK64" i="1"/>
  <c r="BI64" i="1"/>
  <c r="BC64" i="1"/>
  <c r="BA64" i="1"/>
  <c r="AU64" i="1"/>
  <c r="AS64" i="1"/>
  <c r="AM64" i="1"/>
  <c r="AK64" i="1"/>
  <c r="AE64" i="1"/>
  <c r="AC64" i="1"/>
  <c r="W64" i="1"/>
  <c r="U64" i="1"/>
  <c r="O64" i="1"/>
  <c r="M64" i="1"/>
  <c r="DG63" i="1"/>
  <c r="DE63" i="1"/>
  <c r="DC63" i="1"/>
  <c r="DA63" i="1"/>
  <c r="CY63" i="1"/>
  <c r="CW63" i="1"/>
  <c r="CQ63" i="1"/>
  <c r="CO63" i="1"/>
  <c r="CI63" i="1"/>
  <c r="CG63" i="1"/>
  <c r="CA63" i="1"/>
  <c r="BY63" i="1"/>
  <c r="BS63" i="1"/>
  <c r="BQ63" i="1"/>
  <c r="BK63" i="1"/>
  <c r="BI63" i="1"/>
  <c r="BC63" i="1"/>
  <c r="BA63" i="1"/>
  <c r="AU63" i="1"/>
  <c r="AS63" i="1"/>
  <c r="AM63" i="1"/>
  <c r="AK63" i="1"/>
  <c r="AE63" i="1"/>
  <c r="AC63" i="1"/>
  <c r="W63" i="1"/>
  <c r="U63" i="1"/>
  <c r="O63" i="1"/>
  <c r="M63" i="1"/>
  <c r="DG62" i="1"/>
  <c r="DE62" i="1"/>
  <c r="DC62" i="1"/>
  <c r="DA62" i="1"/>
  <c r="CY62" i="1"/>
  <c r="CW62" i="1"/>
  <c r="CQ62" i="1"/>
  <c r="CO62" i="1"/>
  <c r="CI62" i="1"/>
  <c r="CG62" i="1"/>
  <c r="CA62" i="1"/>
  <c r="BY62" i="1"/>
  <c r="BS62" i="1"/>
  <c r="BQ62" i="1"/>
  <c r="BK62" i="1"/>
  <c r="BI62" i="1"/>
  <c r="BC62" i="1"/>
  <c r="BA62" i="1"/>
  <c r="AU62" i="1"/>
  <c r="AS62" i="1"/>
  <c r="AM62" i="1"/>
  <c r="AK62" i="1"/>
  <c r="AE62" i="1"/>
  <c r="AC62" i="1"/>
  <c r="W62" i="1"/>
  <c r="U62" i="1"/>
  <c r="O62" i="1"/>
  <c r="M62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K61" i="1"/>
  <c r="DC61" i="1" s="1"/>
  <c r="I61" i="1"/>
  <c r="DA61" i="1" s="1"/>
  <c r="DE61" i="1" s="1"/>
  <c r="DG60" i="1"/>
  <c r="DE60" i="1"/>
  <c r="DC60" i="1"/>
  <c r="DA60" i="1"/>
  <c r="CY60" i="1"/>
  <c r="CW60" i="1"/>
  <c r="CQ60" i="1"/>
  <c r="CO60" i="1"/>
  <c r="CI60" i="1"/>
  <c r="CG60" i="1"/>
  <c r="CA60" i="1"/>
  <c r="BY60" i="1"/>
  <c r="BS60" i="1"/>
  <c r="BQ60" i="1"/>
  <c r="BK60" i="1"/>
  <c r="BI60" i="1"/>
  <c r="BC60" i="1"/>
  <c r="BA60" i="1"/>
  <c r="AU60" i="1"/>
  <c r="AS60" i="1"/>
  <c r="AM60" i="1"/>
  <c r="AK60" i="1"/>
  <c r="AE60" i="1"/>
  <c r="AC60" i="1"/>
  <c r="W60" i="1"/>
  <c r="U60" i="1"/>
  <c r="O60" i="1"/>
  <c r="M60" i="1"/>
  <c r="DG59" i="1"/>
  <c r="DE59" i="1"/>
  <c r="DC59" i="1"/>
  <c r="DA59" i="1"/>
  <c r="CY59" i="1"/>
  <c r="CW59" i="1"/>
  <c r="CQ59" i="1"/>
  <c r="CO59" i="1"/>
  <c r="CI59" i="1"/>
  <c r="CG59" i="1"/>
  <c r="CA59" i="1"/>
  <c r="BY59" i="1"/>
  <c r="BS59" i="1"/>
  <c r="BQ59" i="1"/>
  <c r="BK59" i="1"/>
  <c r="BI59" i="1"/>
  <c r="BC59" i="1"/>
  <c r="BA59" i="1"/>
  <c r="AU59" i="1"/>
  <c r="AS59" i="1"/>
  <c r="AM59" i="1"/>
  <c r="AK59" i="1"/>
  <c r="AE59" i="1"/>
  <c r="AC59" i="1"/>
  <c r="W59" i="1"/>
  <c r="U59" i="1"/>
  <c r="O59" i="1"/>
  <c r="M59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K57" i="1"/>
  <c r="DC57" i="1" s="1"/>
  <c r="I57" i="1"/>
  <c r="DA57" i="1" s="1"/>
  <c r="DE57" i="1" s="1"/>
  <c r="DG56" i="1"/>
  <c r="DE56" i="1"/>
  <c r="DC56" i="1"/>
  <c r="DA56" i="1"/>
  <c r="CY56" i="1"/>
  <c r="CW56" i="1"/>
  <c r="CQ56" i="1"/>
  <c r="CO56" i="1"/>
  <c r="CI56" i="1"/>
  <c r="CG56" i="1"/>
  <c r="CA56" i="1"/>
  <c r="BY56" i="1"/>
  <c r="BS56" i="1"/>
  <c r="BQ56" i="1"/>
  <c r="BK56" i="1"/>
  <c r="BI56" i="1"/>
  <c r="BC56" i="1"/>
  <c r="BA56" i="1"/>
  <c r="AU56" i="1"/>
  <c r="AS56" i="1"/>
  <c r="AM56" i="1"/>
  <c r="AK56" i="1"/>
  <c r="AE56" i="1"/>
  <c r="AC56" i="1"/>
  <c r="W56" i="1"/>
  <c r="U56" i="1"/>
  <c r="O56" i="1"/>
  <c r="M56" i="1"/>
  <c r="DG55" i="1"/>
  <c r="DE55" i="1"/>
  <c r="DC55" i="1"/>
  <c r="DA55" i="1"/>
  <c r="CY55" i="1"/>
  <c r="CW55" i="1"/>
  <c r="CQ55" i="1"/>
  <c r="CO55" i="1"/>
  <c r="CI55" i="1"/>
  <c r="CG55" i="1"/>
  <c r="CA55" i="1"/>
  <c r="BY55" i="1"/>
  <c r="BS55" i="1"/>
  <c r="BQ55" i="1"/>
  <c r="BK55" i="1"/>
  <c r="BI55" i="1"/>
  <c r="BC55" i="1"/>
  <c r="BA55" i="1"/>
  <c r="AU55" i="1"/>
  <c r="AS55" i="1"/>
  <c r="AM55" i="1"/>
  <c r="AK55" i="1"/>
  <c r="AE55" i="1"/>
  <c r="AC55" i="1"/>
  <c r="W55" i="1"/>
  <c r="U55" i="1"/>
  <c r="O55" i="1"/>
  <c r="M55" i="1"/>
  <c r="CY53" i="1"/>
  <c r="CU53" i="1"/>
  <c r="CU65" i="1" s="1"/>
  <c r="CS53" i="1"/>
  <c r="CS65" i="1" s="1"/>
  <c r="CQ53" i="1"/>
  <c r="CM53" i="1"/>
  <c r="CK53" i="1"/>
  <c r="CK65" i="1" s="1"/>
  <c r="CO65" i="1" s="1"/>
  <c r="CI53" i="1"/>
  <c r="CE53" i="1"/>
  <c r="CE65" i="1" s="1"/>
  <c r="CC53" i="1"/>
  <c r="CC65" i="1" s="1"/>
  <c r="CA53" i="1"/>
  <c r="BW53" i="1"/>
  <c r="BU53" i="1"/>
  <c r="BU65" i="1" s="1"/>
  <c r="BS53" i="1"/>
  <c r="BO53" i="1"/>
  <c r="BO65" i="1" s="1"/>
  <c r="BM53" i="1"/>
  <c r="BM65" i="1" s="1"/>
  <c r="BK53" i="1"/>
  <c r="BG53" i="1"/>
  <c r="BE53" i="1"/>
  <c r="BE65" i="1" s="1"/>
  <c r="BC53" i="1"/>
  <c r="AY53" i="1"/>
  <c r="AY65" i="1" s="1"/>
  <c r="AW53" i="1"/>
  <c r="AW65" i="1" s="1"/>
  <c r="AU53" i="1"/>
  <c r="AQ53" i="1"/>
  <c r="AO53" i="1"/>
  <c r="AO65" i="1" s="1"/>
  <c r="AM53" i="1"/>
  <c r="AI53" i="1"/>
  <c r="AI65" i="1" s="1"/>
  <c r="AG53" i="1"/>
  <c r="AG65" i="1" s="1"/>
  <c r="AE53" i="1"/>
  <c r="AA53" i="1"/>
  <c r="Y53" i="1"/>
  <c r="Y65" i="1" s="1"/>
  <c r="W53" i="1"/>
  <c r="S53" i="1"/>
  <c r="Q53" i="1"/>
  <c r="Q65" i="1" s="1"/>
  <c r="O53" i="1"/>
  <c r="K53" i="1"/>
  <c r="DC53" i="1" s="1"/>
  <c r="I53" i="1"/>
  <c r="I65" i="1" s="1"/>
  <c r="DG52" i="1"/>
  <c r="DC52" i="1"/>
  <c r="DA52" i="1"/>
  <c r="DE52" i="1" s="1"/>
  <c r="CY52" i="1"/>
  <c r="CW52" i="1"/>
  <c r="CQ52" i="1"/>
  <c r="CO52" i="1"/>
  <c r="CI52" i="1"/>
  <c r="CG52" i="1"/>
  <c r="CA52" i="1"/>
  <c r="BY52" i="1"/>
  <c r="BS52" i="1"/>
  <c r="BQ52" i="1"/>
  <c r="BK52" i="1"/>
  <c r="BI52" i="1"/>
  <c r="BC52" i="1"/>
  <c r="BA52" i="1"/>
  <c r="AU52" i="1"/>
  <c r="AS52" i="1"/>
  <c r="AM52" i="1"/>
  <c r="AK52" i="1"/>
  <c r="AE52" i="1"/>
  <c r="AC52" i="1"/>
  <c r="W52" i="1"/>
  <c r="U52" i="1"/>
  <c r="O52" i="1"/>
  <c r="M52" i="1"/>
  <c r="DG51" i="1"/>
  <c r="DC51" i="1"/>
  <c r="DA51" i="1"/>
  <c r="DE51" i="1" s="1"/>
  <c r="CY51" i="1"/>
  <c r="CW51" i="1"/>
  <c r="CQ51" i="1"/>
  <c r="CO51" i="1"/>
  <c r="CI51" i="1"/>
  <c r="CG51" i="1"/>
  <c r="CA51" i="1"/>
  <c r="BY51" i="1"/>
  <c r="BS51" i="1"/>
  <c r="BQ51" i="1"/>
  <c r="BK51" i="1"/>
  <c r="BI51" i="1"/>
  <c r="BC51" i="1"/>
  <c r="BA51" i="1"/>
  <c r="AU51" i="1"/>
  <c r="AS51" i="1"/>
  <c r="AM51" i="1"/>
  <c r="AK51" i="1"/>
  <c r="AE51" i="1"/>
  <c r="AC51" i="1"/>
  <c r="W51" i="1"/>
  <c r="U51" i="1"/>
  <c r="O51" i="1"/>
  <c r="M51" i="1"/>
  <c r="DG50" i="1"/>
  <c r="DC50" i="1"/>
  <c r="DA50" i="1"/>
  <c r="DE50" i="1" s="1"/>
  <c r="CY50" i="1"/>
  <c r="CW50" i="1"/>
  <c r="CQ50" i="1"/>
  <c r="CO50" i="1"/>
  <c r="CI50" i="1"/>
  <c r="CG50" i="1"/>
  <c r="CA50" i="1"/>
  <c r="BY50" i="1"/>
  <c r="BS50" i="1"/>
  <c r="BQ50" i="1"/>
  <c r="BK50" i="1"/>
  <c r="BI50" i="1"/>
  <c r="BC50" i="1"/>
  <c r="BA50" i="1"/>
  <c r="AU50" i="1"/>
  <c r="AS50" i="1"/>
  <c r="AM50" i="1"/>
  <c r="AK50" i="1"/>
  <c r="AE50" i="1"/>
  <c r="AC50" i="1"/>
  <c r="W50" i="1"/>
  <c r="U50" i="1"/>
  <c r="O50" i="1"/>
  <c r="M50" i="1"/>
  <c r="DG49" i="1"/>
  <c r="DC49" i="1"/>
  <c r="DA49" i="1"/>
  <c r="DE49" i="1" s="1"/>
  <c r="CY49" i="1"/>
  <c r="CW49" i="1"/>
  <c r="CQ49" i="1"/>
  <c r="CO49" i="1"/>
  <c r="CI49" i="1"/>
  <c r="CG49" i="1"/>
  <c r="CA49" i="1"/>
  <c r="BY49" i="1"/>
  <c r="BS49" i="1"/>
  <c r="BQ49" i="1"/>
  <c r="BK49" i="1"/>
  <c r="BI49" i="1"/>
  <c r="BC49" i="1"/>
  <c r="BA49" i="1"/>
  <c r="AU49" i="1"/>
  <c r="AS49" i="1"/>
  <c r="AM49" i="1"/>
  <c r="AK49" i="1"/>
  <c r="AE49" i="1"/>
  <c r="AC49" i="1"/>
  <c r="W49" i="1"/>
  <c r="U49" i="1"/>
  <c r="O49" i="1"/>
  <c r="M49" i="1"/>
  <c r="DG46" i="1"/>
  <c r="DC46" i="1"/>
  <c r="DA46" i="1"/>
  <c r="DE46" i="1" s="1"/>
  <c r="CY46" i="1"/>
  <c r="CW46" i="1"/>
  <c r="CQ46" i="1"/>
  <c r="CO46" i="1"/>
  <c r="CI46" i="1"/>
  <c r="CG46" i="1"/>
  <c r="CA46" i="1"/>
  <c r="BY46" i="1"/>
  <c r="BS46" i="1"/>
  <c r="BQ46" i="1"/>
  <c r="BK46" i="1"/>
  <c r="BI46" i="1"/>
  <c r="BC46" i="1"/>
  <c r="BA46" i="1"/>
  <c r="AU46" i="1"/>
  <c r="AS46" i="1"/>
  <c r="AM46" i="1"/>
  <c r="AK46" i="1"/>
  <c r="AE46" i="1"/>
  <c r="AC46" i="1"/>
  <c r="W46" i="1"/>
  <c r="U46" i="1"/>
  <c r="O46" i="1"/>
  <c r="M46" i="1"/>
  <c r="DG45" i="1"/>
  <c r="DC45" i="1"/>
  <c r="DA45" i="1"/>
  <c r="DE45" i="1" s="1"/>
  <c r="CY45" i="1"/>
  <c r="CW45" i="1"/>
  <c r="CQ45" i="1"/>
  <c r="CO45" i="1"/>
  <c r="CI45" i="1"/>
  <c r="CG45" i="1"/>
  <c r="CA45" i="1"/>
  <c r="BY45" i="1"/>
  <c r="BS45" i="1"/>
  <c r="BQ45" i="1"/>
  <c r="BK45" i="1"/>
  <c r="BI45" i="1"/>
  <c r="BC45" i="1"/>
  <c r="BA45" i="1"/>
  <c r="AU45" i="1"/>
  <c r="AS45" i="1"/>
  <c r="AM45" i="1"/>
  <c r="AK45" i="1"/>
  <c r="AE45" i="1"/>
  <c r="AC45" i="1"/>
  <c r="W45" i="1"/>
  <c r="U45" i="1"/>
  <c r="O45" i="1"/>
  <c r="M45" i="1"/>
  <c r="DG44" i="1"/>
  <c r="DC44" i="1"/>
  <c r="DA44" i="1"/>
  <c r="DE44" i="1" s="1"/>
  <c r="CY44" i="1"/>
  <c r="CW44" i="1"/>
  <c r="CQ44" i="1"/>
  <c r="CO44" i="1"/>
  <c r="CI44" i="1"/>
  <c r="CG44" i="1"/>
  <c r="CA44" i="1"/>
  <c r="BY44" i="1"/>
  <c r="BS44" i="1"/>
  <c r="BQ44" i="1"/>
  <c r="BK44" i="1"/>
  <c r="BI44" i="1"/>
  <c r="BC44" i="1"/>
  <c r="BA44" i="1"/>
  <c r="AU44" i="1"/>
  <c r="AS44" i="1"/>
  <c r="AM44" i="1"/>
  <c r="AK44" i="1"/>
  <c r="AE44" i="1"/>
  <c r="AC44" i="1"/>
  <c r="W44" i="1"/>
  <c r="U44" i="1"/>
  <c r="O44" i="1"/>
  <c r="M44" i="1"/>
  <c r="DG43" i="1"/>
  <c r="DC43" i="1"/>
  <c r="DA43" i="1"/>
  <c r="DE43" i="1" s="1"/>
  <c r="CY43" i="1"/>
  <c r="CW43" i="1"/>
  <c r="CU40" i="1"/>
  <c r="CS40" i="1"/>
  <c r="CM40" i="1"/>
  <c r="CK40" i="1"/>
  <c r="CE40" i="1"/>
  <c r="CC40" i="1"/>
  <c r="BW40" i="1"/>
  <c r="BU40" i="1"/>
  <c r="BO40" i="1"/>
  <c r="BM40" i="1"/>
  <c r="BG40" i="1"/>
  <c r="BE40" i="1"/>
  <c r="AY40" i="1"/>
  <c r="AW40" i="1"/>
  <c r="AQ40" i="1"/>
  <c r="AO40" i="1"/>
  <c r="AI40" i="1"/>
  <c r="AG40" i="1"/>
  <c r="AA40" i="1"/>
  <c r="Y40" i="1"/>
  <c r="S40" i="1"/>
  <c r="Q40" i="1"/>
  <c r="K40" i="1"/>
  <c r="I40" i="1"/>
  <c r="DA40" i="1" s="1"/>
  <c r="DC39" i="1"/>
  <c r="DA39" i="1"/>
  <c r="CY39" i="1"/>
  <c r="CW39" i="1"/>
  <c r="CQ39" i="1"/>
  <c r="CO39" i="1"/>
  <c r="CI39" i="1"/>
  <c r="CG39" i="1"/>
  <c r="CA39" i="1"/>
  <c r="BY39" i="1"/>
  <c r="BS39" i="1"/>
  <c r="BQ39" i="1"/>
  <c r="BK39" i="1"/>
  <c r="BI39" i="1"/>
  <c r="BC39" i="1"/>
  <c r="BA39" i="1"/>
  <c r="AU39" i="1"/>
  <c r="AS39" i="1"/>
  <c r="AM39" i="1"/>
  <c r="AK39" i="1"/>
  <c r="AE39" i="1"/>
  <c r="AC39" i="1"/>
  <c r="W39" i="1"/>
  <c r="U39" i="1"/>
  <c r="O39" i="1"/>
  <c r="M39" i="1"/>
  <c r="DC36" i="1"/>
  <c r="DA36" i="1"/>
  <c r="CY36" i="1"/>
  <c r="CW36" i="1"/>
  <c r="CQ36" i="1"/>
  <c r="CO36" i="1"/>
  <c r="CI36" i="1"/>
  <c r="CG36" i="1"/>
  <c r="CA36" i="1"/>
  <c r="BY36" i="1"/>
  <c r="BS36" i="1"/>
  <c r="BQ36" i="1"/>
  <c r="BK36" i="1"/>
  <c r="BI36" i="1"/>
  <c r="BC36" i="1"/>
  <c r="BA36" i="1"/>
  <c r="AU36" i="1"/>
  <c r="AS36" i="1"/>
  <c r="AM36" i="1"/>
  <c r="AK36" i="1"/>
  <c r="AE36" i="1"/>
  <c r="AC36" i="1"/>
  <c r="W36" i="1"/>
  <c r="U36" i="1"/>
  <c r="O36" i="1"/>
  <c r="M36" i="1"/>
  <c r="CU35" i="1"/>
  <c r="CS35" i="1"/>
  <c r="CM35" i="1"/>
  <c r="CK35" i="1"/>
  <c r="CE35" i="1"/>
  <c r="CC35" i="1"/>
  <c r="BW35" i="1"/>
  <c r="BU35" i="1"/>
  <c r="BO35" i="1"/>
  <c r="BM35" i="1"/>
  <c r="BG35" i="1"/>
  <c r="BE35" i="1"/>
  <c r="AY35" i="1"/>
  <c r="AW35" i="1"/>
  <c r="AQ35" i="1"/>
  <c r="AO35" i="1"/>
  <c r="AI35" i="1"/>
  <c r="AG35" i="1"/>
  <c r="AA35" i="1"/>
  <c r="Y35" i="1"/>
  <c r="S35" i="1"/>
  <c r="Q35" i="1"/>
  <c r="K35" i="1"/>
  <c r="I35" i="1"/>
  <c r="DA35" i="1" s="1"/>
  <c r="DC34" i="1"/>
  <c r="DA34" i="1"/>
  <c r="CY34" i="1"/>
  <c r="CW34" i="1"/>
  <c r="CQ34" i="1"/>
  <c r="CO34" i="1"/>
  <c r="CI34" i="1"/>
  <c r="CG34" i="1"/>
  <c r="CA34" i="1"/>
  <c r="BY34" i="1"/>
  <c r="BS34" i="1"/>
  <c r="BQ34" i="1"/>
  <c r="BK34" i="1"/>
  <c r="BI34" i="1"/>
  <c r="BC34" i="1"/>
  <c r="BA34" i="1"/>
  <c r="AU34" i="1"/>
  <c r="AS34" i="1"/>
  <c r="AM34" i="1"/>
  <c r="AK34" i="1"/>
  <c r="AE34" i="1"/>
  <c r="AC34" i="1"/>
  <c r="W34" i="1"/>
  <c r="U34" i="1"/>
  <c r="O34" i="1"/>
  <c r="M34" i="1"/>
  <c r="DC33" i="1"/>
  <c r="DA33" i="1"/>
  <c r="CY33" i="1"/>
  <c r="CW33" i="1"/>
  <c r="CQ33" i="1"/>
  <c r="CO33" i="1"/>
  <c r="CI33" i="1"/>
  <c r="CG33" i="1"/>
  <c r="CA33" i="1"/>
  <c r="BY33" i="1"/>
  <c r="BS33" i="1"/>
  <c r="BQ33" i="1"/>
  <c r="BK33" i="1"/>
  <c r="BI33" i="1"/>
  <c r="BC33" i="1"/>
  <c r="BA33" i="1"/>
  <c r="AU33" i="1"/>
  <c r="AS33" i="1"/>
  <c r="AM33" i="1"/>
  <c r="AK33" i="1"/>
  <c r="AE33" i="1"/>
  <c r="AC33" i="1"/>
  <c r="W33" i="1"/>
  <c r="U33" i="1"/>
  <c r="O33" i="1"/>
  <c r="M33" i="1"/>
  <c r="DC32" i="1"/>
  <c r="DA32" i="1"/>
  <c r="CY32" i="1"/>
  <c r="CW32" i="1"/>
  <c r="CQ32" i="1"/>
  <c r="CO32" i="1"/>
  <c r="CI32" i="1"/>
  <c r="CG32" i="1"/>
  <c r="CA32" i="1"/>
  <c r="BY32" i="1"/>
  <c r="BS32" i="1"/>
  <c r="BQ32" i="1"/>
  <c r="BK32" i="1"/>
  <c r="BI32" i="1"/>
  <c r="BC32" i="1"/>
  <c r="BA32" i="1"/>
  <c r="AU32" i="1"/>
  <c r="AS32" i="1"/>
  <c r="AM32" i="1"/>
  <c r="AK32" i="1"/>
  <c r="AE32" i="1"/>
  <c r="AC32" i="1"/>
  <c r="W32" i="1"/>
  <c r="U32" i="1"/>
  <c r="O32" i="1"/>
  <c r="M32" i="1"/>
  <c r="DC31" i="1"/>
  <c r="DA31" i="1"/>
  <c r="CY31" i="1"/>
  <c r="CW31" i="1"/>
  <c r="CQ31" i="1"/>
  <c r="CO31" i="1"/>
  <c r="CI31" i="1"/>
  <c r="CG31" i="1"/>
  <c r="CA31" i="1"/>
  <c r="BY31" i="1"/>
  <c r="BS31" i="1"/>
  <c r="BQ31" i="1"/>
  <c r="BK31" i="1"/>
  <c r="BI31" i="1"/>
  <c r="BC31" i="1"/>
  <c r="BA31" i="1"/>
  <c r="AU31" i="1"/>
  <c r="AS31" i="1"/>
  <c r="AM31" i="1"/>
  <c r="AK31" i="1"/>
  <c r="AE31" i="1"/>
  <c r="AC31" i="1"/>
  <c r="W31" i="1"/>
  <c r="U31" i="1"/>
  <c r="O31" i="1"/>
  <c r="M31" i="1"/>
  <c r="DC30" i="1"/>
  <c r="DA30" i="1"/>
  <c r="CY30" i="1"/>
  <c r="CW30" i="1"/>
  <c r="CQ30" i="1"/>
  <c r="CO30" i="1"/>
  <c r="CI30" i="1"/>
  <c r="CG30" i="1"/>
  <c r="CA30" i="1"/>
  <c r="BY30" i="1"/>
  <c r="BS30" i="1"/>
  <c r="BQ30" i="1"/>
  <c r="BK30" i="1"/>
  <c r="BI30" i="1"/>
  <c r="BC30" i="1"/>
  <c r="BA30" i="1"/>
  <c r="AU30" i="1"/>
  <c r="AS30" i="1"/>
  <c r="AM30" i="1"/>
  <c r="AK30" i="1"/>
  <c r="AE30" i="1"/>
  <c r="AC30" i="1"/>
  <c r="W30" i="1"/>
  <c r="U30" i="1"/>
  <c r="O30" i="1"/>
  <c r="M30" i="1"/>
  <c r="CU28" i="1"/>
  <c r="BO28" i="1"/>
  <c r="AI28" i="1"/>
  <c r="DC27" i="1"/>
  <c r="DA27" i="1"/>
  <c r="CY27" i="1"/>
  <c r="CW27" i="1"/>
  <c r="CQ27" i="1"/>
  <c r="CO27" i="1"/>
  <c r="CI27" i="1"/>
  <c r="CG27" i="1"/>
  <c r="CA27" i="1"/>
  <c r="BY27" i="1"/>
  <c r="BS27" i="1"/>
  <c r="BQ27" i="1"/>
  <c r="BK27" i="1"/>
  <c r="BI27" i="1"/>
  <c r="BC27" i="1"/>
  <c r="BA27" i="1"/>
  <c r="AU27" i="1"/>
  <c r="AS27" i="1"/>
  <c r="AM27" i="1"/>
  <c r="AK27" i="1"/>
  <c r="AE27" i="1"/>
  <c r="AC27" i="1"/>
  <c r="W27" i="1"/>
  <c r="U27" i="1"/>
  <c r="O27" i="1"/>
  <c r="M27" i="1"/>
  <c r="CU26" i="1"/>
  <c r="CS26" i="1"/>
  <c r="CS28" i="1" s="1"/>
  <c r="CW28" i="1" s="1"/>
  <c r="CM26" i="1"/>
  <c r="CK26" i="1"/>
  <c r="CK28" i="1" s="1"/>
  <c r="CE26" i="1"/>
  <c r="CC26" i="1"/>
  <c r="CC28" i="1" s="1"/>
  <c r="BW26" i="1"/>
  <c r="BW28" i="1" s="1"/>
  <c r="CA28" i="1" s="1"/>
  <c r="BU26" i="1"/>
  <c r="BU28" i="1" s="1"/>
  <c r="BO26" i="1"/>
  <c r="BM26" i="1"/>
  <c r="BM28" i="1" s="1"/>
  <c r="BQ28" i="1" s="1"/>
  <c r="BG26" i="1"/>
  <c r="BG28" i="1" s="1"/>
  <c r="BK28" i="1" s="1"/>
  <c r="BE26" i="1"/>
  <c r="BE28" i="1" s="1"/>
  <c r="AY26" i="1"/>
  <c r="AW26" i="1"/>
  <c r="AW28" i="1" s="1"/>
  <c r="AQ26" i="1"/>
  <c r="AO26" i="1"/>
  <c r="AO28" i="1" s="1"/>
  <c r="AI26" i="1"/>
  <c r="AG26" i="1"/>
  <c r="AG28" i="1" s="1"/>
  <c r="AK28" i="1" s="1"/>
  <c r="AA26" i="1"/>
  <c r="Y26" i="1"/>
  <c r="Y28" i="1" s="1"/>
  <c r="S26" i="1"/>
  <c r="Q26" i="1"/>
  <c r="Q28" i="1" s="1"/>
  <c r="K26" i="1"/>
  <c r="I26" i="1"/>
  <c r="I28" i="1" s="1"/>
  <c r="DC25" i="1"/>
  <c r="DA25" i="1"/>
  <c r="CY25" i="1"/>
  <c r="CW25" i="1"/>
  <c r="CQ25" i="1"/>
  <c r="CO25" i="1"/>
  <c r="CI25" i="1"/>
  <c r="CG25" i="1"/>
  <c r="CA25" i="1"/>
  <c r="BY25" i="1"/>
  <c r="BS25" i="1"/>
  <c r="BQ25" i="1"/>
  <c r="BK25" i="1"/>
  <c r="BI25" i="1"/>
  <c r="BC25" i="1"/>
  <c r="BA25" i="1"/>
  <c r="AU25" i="1"/>
  <c r="AS25" i="1"/>
  <c r="AM25" i="1"/>
  <c r="AK25" i="1"/>
  <c r="AE25" i="1"/>
  <c r="AC25" i="1"/>
  <c r="W25" i="1"/>
  <c r="U25" i="1"/>
  <c r="O25" i="1"/>
  <c r="M25" i="1"/>
  <c r="DC24" i="1"/>
  <c r="DA24" i="1"/>
  <c r="CY24" i="1"/>
  <c r="CW24" i="1"/>
  <c r="CQ24" i="1"/>
  <c r="CO24" i="1"/>
  <c r="CI24" i="1"/>
  <c r="CG24" i="1"/>
  <c r="CA24" i="1"/>
  <c r="BY24" i="1"/>
  <c r="BS24" i="1"/>
  <c r="BQ24" i="1"/>
  <c r="BK24" i="1"/>
  <c r="BI24" i="1"/>
  <c r="BC24" i="1"/>
  <c r="BA24" i="1"/>
  <c r="AU24" i="1"/>
  <c r="AS24" i="1"/>
  <c r="AM24" i="1"/>
  <c r="AK24" i="1"/>
  <c r="AE24" i="1"/>
  <c r="AC24" i="1"/>
  <c r="W24" i="1"/>
  <c r="U24" i="1"/>
  <c r="O24" i="1"/>
  <c r="M24" i="1"/>
  <c r="DC23" i="1"/>
  <c r="DA23" i="1"/>
  <c r="CY23" i="1"/>
  <c r="CW23" i="1"/>
  <c r="CQ23" i="1"/>
  <c r="CO23" i="1"/>
  <c r="CI23" i="1"/>
  <c r="CG23" i="1"/>
  <c r="CA23" i="1"/>
  <c r="BY23" i="1"/>
  <c r="BS23" i="1"/>
  <c r="BQ23" i="1"/>
  <c r="BK23" i="1"/>
  <c r="BI23" i="1"/>
  <c r="BC23" i="1"/>
  <c r="BA23" i="1"/>
  <c r="AU23" i="1"/>
  <c r="AS23" i="1"/>
  <c r="AM23" i="1"/>
  <c r="AK23" i="1"/>
  <c r="AE23" i="1"/>
  <c r="AC23" i="1"/>
  <c r="W23" i="1"/>
  <c r="U23" i="1"/>
  <c r="O23" i="1"/>
  <c r="M23" i="1"/>
  <c r="DC22" i="1"/>
  <c r="DA22" i="1"/>
  <c r="CY22" i="1"/>
  <c r="CW22" i="1"/>
  <c r="CQ22" i="1"/>
  <c r="CO22" i="1"/>
  <c r="CI22" i="1"/>
  <c r="CG22" i="1"/>
  <c r="CA22" i="1"/>
  <c r="BY22" i="1"/>
  <c r="BS22" i="1"/>
  <c r="BQ22" i="1"/>
  <c r="BK22" i="1"/>
  <c r="BI22" i="1"/>
  <c r="BC22" i="1"/>
  <c r="BA22" i="1"/>
  <c r="AU22" i="1"/>
  <c r="AS22" i="1"/>
  <c r="AM22" i="1"/>
  <c r="AK22" i="1"/>
  <c r="AE22" i="1"/>
  <c r="AC22" i="1"/>
  <c r="W22" i="1"/>
  <c r="U22" i="1"/>
  <c r="O22" i="1"/>
  <c r="M22" i="1"/>
  <c r="DC21" i="1"/>
  <c r="DA21" i="1"/>
  <c r="CY21" i="1"/>
  <c r="CW21" i="1"/>
  <c r="CQ21" i="1"/>
  <c r="CO21" i="1"/>
  <c r="CI21" i="1"/>
  <c r="CG21" i="1"/>
  <c r="CA21" i="1"/>
  <c r="BY21" i="1"/>
  <c r="BS21" i="1"/>
  <c r="BQ21" i="1"/>
  <c r="BK21" i="1"/>
  <c r="BI21" i="1"/>
  <c r="BC21" i="1"/>
  <c r="BA21" i="1"/>
  <c r="AU21" i="1"/>
  <c r="AS21" i="1"/>
  <c r="AM21" i="1"/>
  <c r="AK21" i="1"/>
  <c r="AE21" i="1"/>
  <c r="AC21" i="1"/>
  <c r="W21" i="1"/>
  <c r="U21" i="1"/>
  <c r="O21" i="1"/>
  <c r="M21" i="1"/>
  <c r="DC20" i="1"/>
  <c r="DA20" i="1"/>
  <c r="CY20" i="1"/>
  <c r="CW20" i="1"/>
  <c r="CQ20" i="1"/>
  <c r="CO20" i="1"/>
  <c r="CI20" i="1"/>
  <c r="CG20" i="1"/>
  <c r="CA20" i="1"/>
  <c r="BY20" i="1"/>
  <c r="BS20" i="1"/>
  <c r="BQ20" i="1"/>
  <c r="BK20" i="1"/>
  <c r="BI20" i="1"/>
  <c r="BC20" i="1"/>
  <c r="BA20" i="1"/>
  <c r="AU20" i="1"/>
  <c r="AS20" i="1"/>
  <c r="AM20" i="1"/>
  <c r="AK20" i="1"/>
  <c r="AE20" i="1"/>
  <c r="AC20" i="1"/>
  <c r="W20" i="1"/>
  <c r="U20" i="1"/>
  <c r="O20" i="1"/>
  <c r="M20" i="1"/>
  <c r="DC18" i="1"/>
  <c r="DA18" i="1"/>
  <c r="CY18" i="1"/>
  <c r="CW18" i="1"/>
  <c r="CQ18" i="1"/>
  <c r="CO18" i="1"/>
  <c r="CI18" i="1"/>
  <c r="CG18" i="1"/>
  <c r="CA18" i="1"/>
  <c r="BY18" i="1"/>
  <c r="BS18" i="1"/>
  <c r="BQ18" i="1"/>
  <c r="BK18" i="1"/>
  <c r="BI18" i="1"/>
  <c r="BC18" i="1"/>
  <c r="BA18" i="1"/>
  <c r="AU18" i="1"/>
  <c r="AS18" i="1"/>
  <c r="AM18" i="1"/>
  <c r="AK18" i="1"/>
  <c r="AE18" i="1"/>
  <c r="AC18" i="1"/>
  <c r="W18" i="1"/>
  <c r="U18" i="1"/>
  <c r="O18" i="1"/>
  <c r="M18" i="1"/>
  <c r="DC16" i="1"/>
  <c r="DA16" i="1"/>
  <c r="CY16" i="1"/>
  <c r="CW16" i="1"/>
  <c r="CQ16" i="1"/>
  <c r="CO16" i="1"/>
  <c r="CI16" i="1"/>
  <c r="CG16" i="1"/>
  <c r="CA16" i="1"/>
  <c r="BY16" i="1"/>
  <c r="BS16" i="1"/>
  <c r="BQ16" i="1"/>
  <c r="BK16" i="1"/>
  <c r="BI16" i="1"/>
  <c r="BC16" i="1"/>
  <c r="BA16" i="1"/>
  <c r="AU16" i="1"/>
  <c r="AS16" i="1"/>
  <c r="AM16" i="1"/>
  <c r="AK16" i="1"/>
  <c r="AE16" i="1"/>
  <c r="AC16" i="1"/>
  <c r="W16" i="1"/>
  <c r="U16" i="1"/>
  <c r="O16" i="1"/>
  <c r="M16" i="1"/>
  <c r="CU15" i="1"/>
  <c r="CS15" i="1"/>
  <c r="CM15" i="1"/>
  <c r="CK15" i="1"/>
  <c r="CE15" i="1"/>
  <c r="CC15" i="1"/>
  <c r="BW15" i="1"/>
  <c r="BU15" i="1"/>
  <c r="BO15" i="1"/>
  <c r="BM15" i="1"/>
  <c r="BG15" i="1"/>
  <c r="BE15" i="1"/>
  <c r="AY15" i="1"/>
  <c r="AW15" i="1"/>
  <c r="AQ15" i="1"/>
  <c r="AO15" i="1"/>
  <c r="AI15" i="1"/>
  <c r="AG15" i="1"/>
  <c r="AA15" i="1"/>
  <c r="Y15" i="1"/>
  <c r="S15" i="1"/>
  <c r="Q15" i="1"/>
  <c r="K15" i="1"/>
  <c r="I15" i="1"/>
  <c r="DA15" i="1" s="1"/>
  <c r="DC14" i="1"/>
  <c r="DA14" i="1"/>
  <c r="CY14" i="1"/>
  <c r="CW14" i="1"/>
  <c r="CQ14" i="1"/>
  <c r="CO14" i="1"/>
  <c r="CI14" i="1"/>
  <c r="CG14" i="1"/>
  <c r="CA14" i="1"/>
  <c r="BY14" i="1"/>
  <c r="BS14" i="1"/>
  <c r="BQ14" i="1"/>
  <c r="BK14" i="1"/>
  <c r="BI14" i="1"/>
  <c r="BC14" i="1"/>
  <c r="BA14" i="1"/>
  <c r="AU14" i="1"/>
  <c r="AS14" i="1"/>
  <c r="AM14" i="1"/>
  <c r="AK14" i="1"/>
  <c r="AE14" i="1"/>
  <c r="AC14" i="1"/>
  <c r="W14" i="1"/>
  <c r="U14" i="1"/>
  <c r="O14" i="1"/>
  <c r="M14" i="1"/>
  <c r="DC13" i="1"/>
  <c r="DA13" i="1"/>
  <c r="CY13" i="1"/>
  <c r="CW13" i="1"/>
  <c r="CQ13" i="1"/>
  <c r="CO13" i="1"/>
  <c r="CI13" i="1"/>
  <c r="CG13" i="1"/>
  <c r="CA13" i="1"/>
  <c r="BY13" i="1"/>
  <c r="BS13" i="1"/>
  <c r="BQ13" i="1"/>
  <c r="BK13" i="1"/>
  <c r="BI13" i="1"/>
  <c r="BC13" i="1"/>
  <c r="BA13" i="1"/>
  <c r="AU13" i="1"/>
  <c r="AS13" i="1"/>
  <c r="AM13" i="1"/>
  <c r="AK13" i="1"/>
  <c r="AE13" i="1"/>
  <c r="AC13" i="1"/>
  <c r="W13" i="1"/>
  <c r="U13" i="1"/>
  <c r="O13" i="1"/>
  <c r="M13" i="1"/>
  <c r="DC12" i="1"/>
  <c r="DA12" i="1"/>
  <c r="CY12" i="1"/>
  <c r="CW12" i="1"/>
  <c r="CQ12" i="1"/>
  <c r="CO12" i="1"/>
  <c r="CI12" i="1"/>
  <c r="CG12" i="1"/>
  <c r="CA12" i="1"/>
  <c r="BY12" i="1"/>
  <c r="BS12" i="1"/>
  <c r="BQ12" i="1"/>
  <c r="BK12" i="1"/>
  <c r="BI12" i="1"/>
  <c r="BC12" i="1"/>
  <c r="BA12" i="1"/>
  <c r="AU12" i="1"/>
  <c r="AS12" i="1"/>
  <c r="AM12" i="1"/>
  <c r="AK12" i="1"/>
  <c r="AE12" i="1"/>
  <c r="AC12" i="1"/>
  <c r="W12" i="1"/>
  <c r="U12" i="1"/>
  <c r="O12" i="1"/>
  <c r="M12" i="1"/>
  <c r="CU10" i="1"/>
  <c r="CS10" i="1"/>
  <c r="CS37" i="1" s="1"/>
  <c r="CM10" i="1"/>
  <c r="CK10" i="1"/>
  <c r="CK37" i="1" s="1"/>
  <c r="CE10" i="1"/>
  <c r="CC10" i="1"/>
  <c r="CC37" i="1" s="1"/>
  <c r="BW10" i="1"/>
  <c r="BU10" i="1"/>
  <c r="BU37" i="1" s="1"/>
  <c r="BO10" i="1"/>
  <c r="BM10" i="1"/>
  <c r="BM37" i="1" s="1"/>
  <c r="BG10" i="1"/>
  <c r="BE10" i="1"/>
  <c r="BE37" i="1" s="1"/>
  <c r="AY10" i="1"/>
  <c r="AW10" i="1"/>
  <c r="AW37" i="1" s="1"/>
  <c r="AQ10" i="1"/>
  <c r="AO10" i="1"/>
  <c r="AO37" i="1" s="1"/>
  <c r="AI10" i="1"/>
  <c r="AG10" i="1"/>
  <c r="AG37" i="1" s="1"/>
  <c r="AA10" i="1"/>
  <c r="Y10" i="1"/>
  <c r="Y37" i="1" s="1"/>
  <c r="S10" i="1"/>
  <c r="Q10" i="1"/>
  <c r="Q37" i="1" s="1"/>
  <c r="K10" i="1"/>
  <c r="I10" i="1"/>
  <c r="I37" i="1" s="1"/>
  <c r="DC9" i="1"/>
  <c r="DA9" i="1"/>
  <c r="CY9" i="1"/>
  <c r="CW9" i="1"/>
  <c r="CQ9" i="1"/>
  <c r="CO9" i="1"/>
  <c r="CI9" i="1"/>
  <c r="CG9" i="1"/>
  <c r="CA9" i="1"/>
  <c r="BY9" i="1"/>
  <c r="BS9" i="1"/>
  <c r="BQ9" i="1"/>
  <c r="BK9" i="1"/>
  <c r="BI9" i="1"/>
  <c r="BC9" i="1"/>
  <c r="BA9" i="1"/>
  <c r="AU9" i="1"/>
  <c r="AS9" i="1"/>
  <c r="AM9" i="1"/>
  <c r="AK9" i="1"/>
  <c r="AE9" i="1"/>
  <c r="AC9" i="1"/>
  <c r="W9" i="1"/>
  <c r="U9" i="1"/>
  <c r="O9" i="1"/>
  <c r="M9" i="1"/>
  <c r="DC8" i="1"/>
  <c r="DA8" i="1"/>
  <c r="CY8" i="1"/>
  <c r="CW8" i="1"/>
  <c r="CQ8" i="1"/>
  <c r="CO8" i="1"/>
  <c r="CI8" i="1"/>
  <c r="CG8" i="1"/>
  <c r="CA8" i="1"/>
  <c r="BY8" i="1"/>
  <c r="BS8" i="1"/>
  <c r="BQ8" i="1"/>
  <c r="BK8" i="1"/>
  <c r="BI8" i="1"/>
  <c r="BC8" i="1"/>
  <c r="BA8" i="1"/>
  <c r="AU8" i="1"/>
  <c r="AS8" i="1"/>
  <c r="AM8" i="1"/>
  <c r="AK8" i="1"/>
  <c r="AE8" i="1"/>
  <c r="AC8" i="1"/>
  <c r="W8" i="1"/>
  <c r="U8" i="1"/>
  <c r="O8" i="1"/>
  <c r="M8" i="1"/>
  <c r="DC7" i="1"/>
  <c r="DA7" i="1"/>
  <c r="CY7" i="1"/>
  <c r="CW7" i="1"/>
  <c r="CQ7" i="1"/>
  <c r="CO7" i="1"/>
  <c r="CI7" i="1"/>
  <c r="CG7" i="1"/>
  <c r="CA7" i="1"/>
  <c r="BY7" i="1"/>
  <c r="BS7" i="1"/>
  <c r="BQ7" i="1"/>
  <c r="BK7" i="1"/>
  <c r="BI7" i="1"/>
  <c r="BC7" i="1"/>
  <c r="BA7" i="1"/>
  <c r="AU7" i="1"/>
  <c r="AS7" i="1"/>
  <c r="AM7" i="1"/>
  <c r="AK7" i="1"/>
  <c r="AE7" i="1"/>
  <c r="AC7" i="1"/>
  <c r="W7" i="1"/>
  <c r="U7" i="1"/>
  <c r="O7" i="1"/>
  <c r="M7" i="1"/>
  <c r="DC5" i="1"/>
  <c r="DA5" i="1"/>
  <c r="CY5" i="1"/>
  <c r="CW5" i="1"/>
  <c r="CQ5" i="1"/>
  <c r="CO5" i="1"/>
  <c r="CI5" i="1"/>
  <c r="CG5" i="1"/>
  <c r="CA5" i="1"/>
  <c r="BY5" i="1"/>
  <c r="BS5" i="1"/>
  <c r="BQ5" i="1"/>
  <c r="BK5" i="1"/>
  <c r="BI5" i="1"/>
  <c r="BC5" i="1"/>
  <c r="BA5" i="1"/>
  <c r="AU5" i="1"/>
  <c r="AS5" i="1"/>
  <c r="AM5" i="1"/>
  <c r="AK5" i="1"/>
  <c r="AE5" i="1"/>
  <c r="AC5" i="1"/>
  <c r="W5" i="1"/>
  <c r="U5" i="1"/>
  <c r="O5" i="1"/>
  <c r="M5" i="1"/>
  <c r="S138" i="5" l="1"/>
  <c r="U138" i="5"/>
  <c r="U139" i="5" s="1"/>
  <c r="AA138" i="5"/>
  <c r="Y138" i="5"/>
  <c r="Y139" i="5" s="1"/>
  <c r="AG96" i="5"/>
  <c r="W138" i="5"/>
  <c r="W139" i="5" s="1"/>
  <c r="AG64" i="5"/>
  <c r="AE138" i="5"/>
  <c r="AE139" i="5" s="1"/>
  <c r="AC138" i="5"/>
  <c r="AC139" i="5" s="1"/>
  <c r="U139" i="4"/>
  <c r="AH65" i="4"/>
  <c r="S37" i="4"/>
  <c r="M139" i="4"/>
  <c r="AC139" i="3"/>
  <c r="W139" i="3"/>
  <c r="U139" i="3"/>
  <c r="K139" i="3"/>
  <c r="K140" i="3" s="1"/>
  <c r="I139" i="3"/>
  <c r="AA139" i="3"/>
  <c r="AA140" i="3" s="1"/>
  <c r="AG119" i="3"/>
  <c r="Q139" i="3"/>
  <c r="Y139" i="3"/>
  <c r="AG65" i="3"/>
  <c r="S139" i="3"/>
  <c r="S140" i="3" s="1"/>
  <c r="O139" i="3"/>
  <c r="M139" i="3"/>
  <c r="K132" i="5"/>
  <c r="K40" i="5"/>
  <c r="AG118" i="5"/>
  <c r="Q132" i="5"/>
  <c r="I132" i="5"/>
  <c r="O132" i="5"/>
  <c r="I40" i="5"/>
  <c r="AG36" i="5"/>
  <c r="AA40" i="5"/>
  <c r="Q40" i="5"/>
  <c r="AG145" i="5"/>
  <c r="M132" i="5"/>
  <c r="S40" i="5"/>
  <c r="M40" i="5"/>
  <c r="Y37" i="4"/>
  <c r="AE133" i="4"/>
  <c r="AA133" i="4"/>
  <c r="S133" i="4"/>
  <c r="K133" i="4"/>
  <c r="K139" i="4" s="1"/>
  <c r="Q37" i="4"/>
  <c r="K37" i="4"/>
  <c r="AC41" i="4"/>
  <c r="AH119" i="4"/>
  <c r="AH97" i="4"/>
  <c r="I139" i="4"/>
  <c r="AH28" i="4"/>
  <c r="I37" i="4"/>
  <c r="Y139" i="4"/>
  <c r="U37" i="4"/>
  <c r="AH146" i="4"/>
  <c r="W133" i="4"/>
  <c r="O133" i="4"/>
  <c r="AC139" i="4"/>
  <c r="Q139" i="4"/>
  <c r="AA37" i="4"/>
  <c r="M41" i="4"/>
  <c r="AC41" i="3"/>
  <c r="AE139" i="3"/>
  <c r="I41" i="3"/>
  <c r="AG37" i="3"/>
  <c r="Y41" i="3"/>
  <c r="M41" i="3"/>
  <c r="W41" i="3"/>
  <c r="O41" i="3"/>
  <c r="U41" i="3"/>
  <c r="AE41" i="3"/>
  <c r="AG146" i="3"/>
  <c r="AG133" i="3"/>
  <c r="Q41" i="3"/>
  <c r="BG37" i="1"/>
  <c r="DG5" i="1"/>
  <c r="DE5" i="1"/>
  <c r="O10" i="1"/>
  <c r="M10" i="1"/>
  <c r="AU10" i="1"/>
  <c r="AS10" i="1"/>
  <c r="CQ10" i="1"/>
  <c r="CO10" i="1"/>
  <c r="DE24" i="1"/>
  <c r="DG24" i="1"/>
  <c r="AS26" i="1"/>
  <c r="AU26" i="1"/>
  <c r="CQ26" i="1"/>
  <c r="CO26" i="1"/>
  <c r="W35" i="1"/>
  <c r="U35" i="1"/>
  <c r="BS35" i="1"/>
  <c r="BQ35" i="1"/>
  <c r="AE40" i="1"/>
  <c r="AC40" i="1"/>
  <c r="BK40" i="1"/>
  <c r="BI40" i="1"/>
  <c r="AM28" i="1"/>
  <c r="CY28" i="1"/>
  <c r="CE139" i="1"/>
  <c r="CI65" i="1"/>
  <c r="CA10" i="1"/>
  <c r="BY10" i="1"/>
  <c r="DG20" i="1"/>
  <c r="DE20" i="1"/>
  <c r="DE22" i="1"/>
  <c r="DG22" i="1"/>
  <c r="M26" i="1"/>
  <c r="O26" i="1"/>
  <c r="BI26" i="1"/>
  <c r="BK26" i="1"/>
  <c r="DG30" i="1"/>
  <c r="DE30" i="1"/>
  <c r="DE32" i="1"/>
  <c r="DG32" i="1"/>
  <c r="AM35" i="1"/>
  <c r="AK35" i="1"/>
  <c r="CG35" i="1"/>
  <c r="CI35" i="1"/>
  <c r="CA40" i="1"/>
  <c r="BY40" i="1"/>
  <c r="BS97" i="1"/>
  <c r="Q41" i="1"/>
  <c r="AW41" i="1"/>
  <c r="BM41" i="1"/>
  <c r="CS41" i="1"/>
  <c r="CW37" i="1"/>
  <c r="DG12" i="1"/>
  <c r="DE12" i="1"/>
  <c r="DG14" i="1"/>
  <c r="DE14" i="1"/>
  <c r="W15" i="1"/>
  <c r="U15" i="1"/>
  <c r="AM15" i="1"/>
  <c r="AK15" i="1"/>
  <c r="BC15" i="1"/>
  <c r="BA15" i="1"/>
  <c r="BS15" i="1"/>
  <c r="BQ15" i="1"/>
  <c r="CI15" i="1"/>
  <c r="CG15" i="1"/>
  <c r="CW15" i="1"/>
  <c r="CY15" i="1"/>
  <c r="DE27" i="1"/>
  <c r="DG27" i="1"/>
  <c r="BS28" i="1"/>
  <c r="DC35" i="1"/>
  <c r="DG35" i="1" s="1"/>
  <c r="AY139" i="1"/>
  <c r="BC65" i="1"/>
  <c r="DG7" i="1"/>
  <c r="DE7" i="1"/>
  <c r="DG9" i="1"/>
  <c r="DE9" i="1"/>
  <c r="W10" i="1"/>
  <c r="U10" i="1"/>
  <c r="AM10" i="1"/>
  <c r="AK10" i="1"/>
  <c r="BC10" i="1"/>
  <c r="BA10" i="1"/>
  <c r="BS10" i="1"/>
  <c r="BQ10" i="1"/>
  <c r="CI10" i="1"/>
  <c r="CG10" i="1"/>
  <c r="CY10" i="1"/>
  <c r="CW10" i="1"/>
  <c r="DC15" i="1"/>
  <c r="DG15" i="1" s="1"/>
  <c r="DG18" i="1"/>
  <c r="DE18" i="1"/>
  <c r="DG21" i="1"/>
  <c r="DE21" i="1"/>
  <c r="DG23" i="1"/>
  <c r="DE23" i="1"/>
  <c r="DG25" i="1"/>
  <c r="DE25" i="1"/>
  <c r="W26" i="1"/>
  <c r="U26" i="1"/>
  <c r="AM26" i="1"/>
  <c r="AK26" i="1"/>
  <c r="BC26" i="1"/>
  <c r="BA26" i="1"/>
  <c r="BS26" i="1"/>
  <c r="BQ26" i="1"/>
  <c r="CI26" i="1"/>
  <c r="CG26" i="1"/>
  <c r="CW26" i="1"/>
  <c r="CY26" i="1"/>
  <c r="K28" i="1"/>
  <c r="AQ28" i="1"/>
  <c r="AU28" i="1" s="1"/>
  <c r="DE31" i="1"/>
  <c r="DG31" i="1"/>
  <c r="DG33" i="1"/>
  <c r="DE33" i="1"/>
  <c r="M35" i="1"/>
  <c r="O35" i="1"/>
  <c r="AC35" i="1"/>
  <c r="AE35" i="1"/>
  <c r="AS35" i="1"/>
  <c r="AU35" i="1"/>
  <c r="BI35" i="1"/>
  <c r="BK35" i="1"/>
  <c r="CA35" i="1"/>
  <c r="BY35" i="1"/>
  <c r="CQ35" i="1"/>
  <c r="CO35" i="1"/>
  <c r="DG39" i="1"/>
  <c r="DE39" i="1"/>
  <c r="W40" i="1"/>
  <c r="U40" i="1"/>
  <c r="AM40" i="1"/>
  <c r="AK40" i="1"/>
  <c r="BC40" i="1"/>
  <c r="BA40" i="1"/>
  <c r="BS40" i="1"/>
  <c r="BQ40" i="1"/>
  <c r="CI40" i="1"/>
  <c r="CG40" i="1"/>
  <c r="CY40" i="1"/>
  <c r="CW40" i="1"/>
  <c r="DG57" i="1"/>
  <c r="DG61" i="1"/>
  <c r="DG8" i="1"/>
  <c r="DE8" i="1"/>
  <c r="AE10" i="1"/>
  <c r="AC10" i="1"/>
  <c r="BK10" i="1"/>
  <c r="BI10" i="1"/>
  <c r="DE16" i="1"/>
  <c r="DG16" i="1"/>
  <c r="AC26" i="1"/>
  <c r="AE26" i="1"/>
  <c r="BY26" i="1"/>
  <c r="CA26" i="1"/>
  <c r="AA28" i="1"/>
  <c r="AE28" i="1" s="1"/>
  <c r="CM28" i="1"/>
  <c r="CQ28" i="1" s="1"/>
  <c r="DG34" i="1"/>
  <c r="DE34" i="1"/>
  <c r="BC35" i="1"/>
  <c r="BA35" i="1"/>
  <c r="CY35" i="1"/>
  <c r="CW35" i="1"/>
  <c r="BW37" i="1"/>
  <c r="O40" i="1"/>
  <c r="M40" i="1"/>
  <c r="AU40" i="1"/>
  <c r="AS40" i="1"/>
  <c r="CQ40" i="1"/>
  <c r="CO40" i="1"/>
  <c r="AG41" i="1"/>
  <c r="CC41" i="1"/>
  <c r="I41" i="1"/>
  <c r="DA37" i="1"/>
  <c r="Y41" i="1"/>
  <c r="AO41" i="1"/>
  <c r="BE41" i="1"/>
  <c r="BI37" i="1"/>
  <c r="BU41" i="1"/>
  <c r="CK41" i="1"/>
  <c r="DC10" i="1"/>
  <c r="DG13" i="1"/>
  <c r="DE13" i="1"/>
  <c r="M15" i="1"/>
  <c r="O15" i="1"/>
  <c r="AC15" i="1"/>
  <c r="AE15" i="1"/>
  <c r="AS15" i="1"/>
  <c r="AU15" i="1"/>
  <c r="BI15" i="1"/>
  <c r="BK15" i="1"/>
  <c r="BY15" i="1"/>
  <c r="CA15" i="1"/>
  <c r="CQ15" i="1"/>
  <c r="CO15" i="1"/>
  <c r="DA28" i="1"/>
  <c r="M28" i="1"/>
  <c r="AS28" i="1"/>
  <c r="BI28" i="1"/>
  <c r="BY28" i="1"/>
  <c r="CO28" i="1"/>
  <c r="DC26" i="1"/>
  <c r="S28" i="1"/>
  <c r="AY28" i="1"/>
  <c r="BA28" i="1" s="1"/>
  <c r="CE28" i="1"/>
  <c r="CG28" i="1" s="1"/>
  <c r="DG36" i="1"/>
  <c r="DE36" i="1"/>
  <c r="AI37" i="1"/>
  <c r="BO37" i="1"/>
  <c r="CU37" i="1"/>
  <c r="DE40" i="1"/>
  <c r="DC40" i="1"/>
  <c r="DG40" i="1" s="1"/>
  <c r="AM65" i="1"/>
  <c r="BO139" i="1"/>
  <c r="BS65" i="1"/>
  <c r="CY65" i="1"/>
  <c r="AC145" i="1"/>
  <c r="Y146" i="1"/>
  <c r="AS145" i="1"/>
  <c r="AO146" i="1"/>
  <c r="BI145" i="1"/>
  <c r="BE146" i="1"/>
  <c r="BY145" i="1"/>
  <c r="BU146" i="1"/>
  <c r="CO145" i="1"/>
  <c r="CK146" i="1"/>
  <c r="DA65" i="1"/>
  <c r="AC65" i="1"/>
  <c r="AK65" i="1"/>
  <c r="AS65" i="1"/>
  <c r="BA65" i="1"/>
  <c r="BI65" i="1"/>
  <c r="BQ65" i="1"/>
  <c r="BY65" i="1"/>
  <c r="CG65" i="1"/>
  <c r="CW65" i="1"/>
  <c r="DA53" i="1"/>
  <c r="DE53" i="1" s="1"/>
  <c r="K65" i="1"/>
  <c r="U65" i="1"/>
  <c r="DG69" i="1"/>
  <c r="AM70" i="1"/>
  <c r="BS70" i="1"/>
  <c r="CY70" i="1"/>
  <c r="DG73" i="1"/>
  <c r="AE75" i="1"/>
  <c r="BK75" i="1"/>
  <c r="CQ75" i="1"/>
  <c r="DC75" i="1"/>
  <c r="DG75" i="1" s="1"/>
  <c r="DG77" i="1"/>
  <c r="DG79" i="1"/>
  <c r="DE79" i="1"/>
  <c r="DC97" i="1"/>
  <c r="W108" i="1"/>
  <c r="CO102" i="1"/>
  <c r="CA119" i="1"/>
  <c r="M145" i="1"/>
  <c r="I146" i="1"/>
  <c r="DA145" i="1"/>
  <c r="M65" i="1"/>
  <c r="W65" i="1"/>
  <c r="DC70" i="1"/>
  <c r="DG70" i="1" s="1"/>
  <c r="DA10" i="1"/>
  <c r="DE10" i="1" s="1"/>
  <c r="DA26" i="1"/>
  <c r="DE26" i="1" s="1"/>
  <c r="M53" i="1"/>
  <c r="U53" i="1"/>
  <c r="AC53" i="1"/>
  <c r="AK53" i="1"/>
  <c r="AS53" i="1"/>
  <c r="BA53" i="1"/>
  <c r="BI53" i="1"/>
  <c r="BQ53" i="1"/>
  <c r="BY53" i="1"/>
  <c r="CG53" i="1"/>
  <c r="CO53" i="1"/>
  <c r="CW53" i="1"/>
  <c r="O75" i="1"/>
  <c r="AU75" i="1"/>
  <c r="CA75" i="1"/>
  <c r="DG78" i="1"/>
  <c r="DE78" i="1"/>
  <c r="DG80" i="1"/>
  <c r="DE80" i="1"/>
  <c r="CU133" i="1"/>
  <c r="CY102" i="1"/>
  <c r="CI108" i="1"/>
  <c r="DA85" i="1"/>
  <c r="DA95" i="1"/>
  <c r="I97" i="1"/>
  <c r="Q97" i="1"/>
  <c r="U97" i="1" s="1"/>
  <c r="Y97" i="1"/>
  <c r="AG97" i="1"/>
  <c r="AK97" i="1" s="1"/>
  <c r="AO97" i="1"/>
  <c r="AW97" i="1"/>
  <c r="BA97" i="1" s="1"/>
  <c r="BE97" i="1"/>
  <c r="BM97" i="1"/>
  <c r="BQ97" i="1" s="1"/>
  <c r="BU97" i="1"/>
  <c r="CC97" i="1"/>
  <c r="CG97" i="1" s="1"/>
  <c r="CK97" i="1"/>
  <c r="CS97" i="1"/>
  <c r="CW97" i="1" s="1"/>
  <c r="Q133" i="1"/>
  <c r="U133" i="1" s="1"/>
  <c r="AW133" i="1"/>
  <c r="BA133" i="1" s="1"/>
  <c r="CG102" i="1"/>
  <c r="CM133" i="1"/>
  <c r="CM139" i="1" s="1"/>
  <c r="DA108" i="1"/>
  <c r="DC95" i="1"/>
  <c r="DG95" i="1" s="1"/>
  <c r="AA133" i="1"/>
  <c r="AA139" i="1" s="1"/>
  <c r="AI133" i="1"/>
  <c r="BG133" i="1"/>
  <c r="BO133" i="1"/>
  <c r="CQ102" i="1"/>
  <c r="DA102" i="1"/>
  <c r="DC108" i="1"/>
  <c r="DG108" i="1" s="1"/>
  <c r="M102" i="1"/>
  <c r="U102" i="1"/>
  <c r="AC102" i="1"/>
  <c r="AK102" i="1"/>
  <c r="AS102" i="1"/>
  <c r="BA102" i="1"/>
  <c r="BI102" i="1"/>
  <c r="BQ102" i="1"/>
  <c r="BY102" i="1"/>
  <c r="CI102" i="1"/>
  <c r="CW102" i="1"/>
  <c r="DC102" i="1"/>
  <c r="DG102" i="1" s="1"/>
  <c r="DG104" i="1"/>
  <c r="DE106" i="1"/>
  <c r="AC108" i="1"/>
  <c r="BI108" i="1"/>
  <c r="CO108" i="1"/>
  <c r="DC119" i="1"/>
  <c r="DA113" i="1"/>
  <c r="DE113" i="1" s="1"/>
  <c r="I119" i="1"/>
  <c r="O119" i="1" s="1"/>
  <c r="Q119" i="1"/>
  <c r="U119" i="1" s="1"/>
  <c r="Y119" i="1"/>
  <c r="AG119" i="1"/>
  <c r="AK119" i="1" s="1"/>
  <c r="AO119" i="1"/>
  <c r="AS119" i="1" s="1"/>
  <c r="AW119" i="1"/>
  <c r="BA119" i="1" s="1"/>
  <c r="BE119" i="1"/>
  <c r="BM119" i="1"/>
  <c r="BQ119" i="1" s="1"/>
  <c r="BU119" i="1"/>
  <c r="BY119" i="1" s="1"/>
  <c r="CC119" i="1"/>
  <c r="CG119" i="1" s="1"/>
  <c r="CK119" i="1"/>
  <c r="CS119" i="1"/>
  <c r="CW119" i="1" s="1"/>
  <c r="DA138" i="1"/>
  <c r="DG143" i="1"/>
  <c r="O145" i="1"/>
  <c r="AE145" i="1"/>
  <c r="AU145" i="1"/>
  <c r="BK145" i="1"/>
  <c r="CA145" i="1"/>
  <c r="CQ145" i="1"/>
  <c r="DC113" i="1"/>
  <c r="DG136" i="1"/>
  <c r="O138" i="1"/>
  <c r="AE138" i="1"/>
  <c r="AU138" i="1"/>
  <c r="U145" i="1"/>
  <c r="Q146" i="1"/>
  <c r="AK145" i="1"/>
  <c r="AG146" i="1"/>
  <c r="BA145" i="1"/>
  <c r="AW146" i="1"/>
  <c r="BQ145" i="1"/>
  <c r="BM146" i="1"/>
  <c r="CG145" i="1"/>
  <c r="CC146" i="1"/>
  <c r="DE135" i="1"/>
  <c r="CS146" i="1"/>
  <c r="DC138" i="1"/>
  <c r="DG138" i="1" s="1"/>
  <c r="DC145" i="1"/>
  <c r="DG145" i="1" s="1"/>
  <c r="K146" i="1"/>
  <c r="S146" i="1"/>
  <c r="W146" i="1" s="1"/>
  <c r="AA146" i="1"/>
  <c r="AE146" i="1" s="1"/>
  <c r="AI146" i="1"/>
  <c r="AM146" i="1" s="1"/>
  <c r="AQ146" i="1"/>
  <c r="AU146" i="1" s="1"/>
  <c r="AY146" i="1"/>
  <c r="BC146" i="1" s="1"/>
  <c r="BG146" i="1"/>
  <c r="BK146" i="1" s="1"/>
  <c r="BO146" i="1"/>
  <c r="BS146" i="1" s="1"/>
  <c r="BW146" i="1"/>
  <c r="CA146" i="1" s="1"/>
  <c r="CE146" i="1"/>
  <c r="CI146" i="1" s="1"/>
  <c r="CM146" i="1"/>
  <c r="CQ146" i="1" s="1"/>
  <c r="CU146" i="1"/>
  <c r="CY146" i="1" s="1"/>
  <c r="S41" i="4" l="1"/>
  <c r="AG139" i="3"/>
  <c r="M138" i="5"/>
  <c r="M139" i="5" s="1"/>
  <c r="AA139" i="5"/>
  <c r="O138" i="5"/>
  <c r="AC146" i="5"/>
  <c r="K138" i="5"/>
  <c r="S139" i="5"/>
  <c r="AG40" i="5"/>
  <c r="AG132" i="5"/>
  <c r="I138" i="5"/>
  <c r="I139" i="5" s="1"/>
  <c r="W146" i="5"/>
  <c r="Y146" i="5"/>
  <c r="U146" i="5"/>
  <c r="Q138" i="5"/>
  <c r="AE146" i="5"/>
  <c r="I41" i="4"/>
  <c r="AH37" i="4"/>
  <c r="K41" i="4"/>
  <c r="AA139" i="4"/>
  <c r="U41" i="4"/>
  <c r="Y41" i="4"/>
  <c r="M140" i="4"/>
  <c r="AA41" i="4"/>
  <c r="O139" i="4"/>
  <c r="W139" i="4"/>
  <c r="AH133" i="4"/>
  <c r="AC140" i="4"/>
  <c r="Q41" i="4"/>
  <c r="AE139" i="4"/>
  <c r="S139" i="4"/>
  <c r="AE140" i="3"/>
  <c r="U140" i="3"/>
  <c r="W140" i="3"/>
  <c r="Y140" i="3"/>
  <c r="I140" i="3"/>
  <c r="AG41" i="3"/>
  <c r="K147" i="3"/>
  <c r="AA147" i="3"/>
  <c r="Q140" i="3"/>
  <c r="S147" i="3"/>
  <c r="O140" i="3"/>
  <c r="M140" i="3"/>
  <c r="AC140" i="3"/>
  <c r="BC133" i="1"/>
  <c r="Q139" i="1"/>
  <c r="DA41" i="1"/>
  <c r="CA37" i="1"/>
  <c r="BW41" i="1"/>
  <c r="CG146" i="1"/>
  <c r="BA146" i="1"/>
  <c r="U146" i="1"/>
  <c r="CO119" i="1"/>
  <c r="CQ119" i="1"/>
  <c r="BI119" i="1"/>
  <c r="BK119" i="1"/>
  <c r="AC119" i="1"/>
  <c r="AE119" i="1"/>
  <c r="DE102" i="1"/>
  <c r="DE108" i="1"/>
  <c r="BU133" i="1"/>
  <c r="AO133" i="1"/>
  <c r="I133" i="1"/>
  <c r="BY97" i="1"/>
  <c r="CA97" i="1"/>
  <c r="AS97" i="1"/>
  <c r="AU97" i="1"/>
  <c r="M97" i="1"/>
  <c r="DA97" i="1"/>
  <c r="DE97" i="1" s="1"/>
  <c r="O97" i="1"/>
  <c r="CI119" i="1"/>
  <c r="W133" i="1"/>
  <c r="DE145" i="1"/>
  <c r="AU119" i="1"/>
  <c r="CY119" i="1"/>
  <c r="DG97" i="1"/>
  <c r="DE75" i="1"/>
  <c r="AW139" i="1"/>
  <c r="BA139" i="1" s="1"/>
  <c r="BY146" i="1"/>
  <c r="AS146" i="1"/>
  <c r="CU41" i="1"/>
  <c r="CY37" i="1"/>
  <c r="DG26" i="1"/>
  <c r="Y140" i="1"/>
  <c r="AM97" i="1"/>
  <c r="CI97" i="1"/>
  <c r="CM37" i="1"/>
  <c r="DE15" i="1"/>
  <c r="DE35" i="1"/>
  <c r="CW41" i="1"/>
  <c r="O146" i="1"/>
  <c r="DC146" i="1"/>
  <c r="DG146" i="1" s="1"/>
  <c r="CS133" i="1"/>
  <c r="CW133" i="1" s="1"/>
  <c r="K139" i="1"/>
  <c r="DC65" i="1"/>
  <c r="DG65" i="1" s="1"/>
  <c r="O65" i="1"/>
  <c r="W28" i="1"/>
  <c r="S37" i="1"/>
  <c r="BM133" i="1"/>
  <c r="BQ133" i="1" s="1"/>
  <c r="AG133" i="1"/>
  <c r="AK133" i="1" s="1"/>
  <c r="DE95" i="1"/>
  <c r="BC119" i="1"/>
  <c r="CY133" i="1"/>
  <c r="DE70" i="1"/>
  <c r="M146" i="1"/>
  <c r="DA146" i="1"/>
  <c r="BS119" i="1"/>
  <c r="I139" i="1"/>
  <c r="I140" i="1" s="1"/>
  <c r="CU139" i="1"/>
  <c r="AI139" i="1"/>
  <c r="BS37" i="1"/>
  <c r="BO41" i="1"/>
  <c r="CI28" i="1"/>
  <c r="CE37" i="1"/>
  <c r="AC28" i="1"/>
  <c r="BY37" i="1"/>
  <c r="BC97" i="1"/>
  <c r="DG53" i="1"/>
  <c r="BQ37" i="1"/>
  <c r="CY97" i="1"/>
  <c r="BK37" i="1"/>
  <c r="BG41" i="1"/>
  <c r="BI41" i="1" s="1"/>
  <c r="CW146" i="1"/>
  <c r="BQ146" i="1"/>
  <c r="AK146" i="1"/>
  <c r="DG113" i="1"/>
  <c r="DE138" i="1"/>
  <c r="M119" i="1"/>
  <c r="DA119" i="1"/>
  <c r="DE119" i="1" s="1"/>
  <c r="DC133" i="1"/>
  <c r="CC133" i="1"/>
  <c r="BE133" i="1"/>
  <c r="BI133" i="1" s="1"/>
  <c r="Y133" i="1"/>
  <c r="AC133" i="1" s="1"/>
  <c r="CO97" i="1"/>
  <c r="CQ97" i="1"/>
  <c r="BI97" i="1"/>
  <c r="BK97" i="1"/>
  <c r="AC97" i="1"/>
  <c r="AE97" i="1"/>
  <c r="DE85" i="1"/>
  <c r="DG85" i="1"/>
  <c r="W119" i="1"/>
  <c r="BG139" i="1"/>
  <c r="CK133" i="1"/>
  <c r="AM119" i="1"/>
  <c r="CS139" i="1"/>
  <c r="CW139" i="1" s="1"/>
  <c r="BU139" i="1"/>
  <c r="BE139" i="1"/>
  <c r="BI139" i="1" s="1"/>
  <c r="AO139" i="1"/>
  <c r="Y139" i="1"/>
  <c r="AC139" i="1" s="1"/>
  <c r="CO146" i="1"/>
  <c r="BI146" i="1"/>
  <c r="AC146" i="1"/>
  <c r="AM37" i="1"/>
  <c r="AI41" i="1"/>
  <c r="BC28" i="1"/>
  <c r="AY37" i="1"/>
  <c r="DG10" i="1"/>
  <c r="BU140" i="1"/>
  <c r="BY41" i="1"/>
  <c r="AO140" i="1"/>
  <c r="AK37" i="1"/>
  <c r="W97" i="1"/>
  <c r="O28" i="1"/>
  <c r="DC28" i="1"/>
  <c r="DG28" i="1" s="1"/>
  <c r="BC139" i="1"/>
  <c r="U28" i="1"/>
  <c r="BQ41" i="1"/>
  <c r="Q140" i="1"/>
  <c r="AQ37" i="1"/>
  <c r="K37" i="1"/>
  <c r="AA37" i="1"/>
  <c r="S140" i="4" l="1"/>
  <c r="I146" i="5"/>
  <c r="AA146" i="5"/>
  <c r="O139" i="5"/>
  <c r="M146" i="5"/>
  <c r="AG138" i="5"/>
  <c r="S146" i="5"/>
  <c r="K139" i="5"/>
  <c r="Q139" i="5"/>
  <c r="AC147" i="4"/>
  <c r="O140" i="4"/>
  <c r="U140" i="4"/>
  <c r="AE140" i="4"/>
  <c r="Q140" i="4"/>
  <c r="M147" i="4"/>
  <c r="AH139" i="4"/>
  <c r="W140" i="4"/>
  <c r="Y140" i="4"/>
  <c r="AA140" i="4"/>
  <c r="K140" i="4"/>
  <c r="I140" i="4"/>
  <c r="AH41" i="4"/>
  <c r="M147" i="3"/>
  <c r="O147" i="3"/>
  <c r="Q147" i="3"/>
  <c r="Y147" i="3"/>
  <c r="W147" i="3"/>
  <c r="AE147" i="3"/>
  <c r="AC147" i="3"/>
  <c r="I147" i="3"/>
  <c r="AG140" i="3"/>
  <c r="U147" i="3"/>
  <c r="I147" i="1"/>
  <c r="CO133" i="1"/>
  <c r="CK139" i="1"/>
  <c r="Y147" i="1"/>
  <c r="BU147" i="1"/>
  <c r="AI140" i="1"/>
  <c r="AM41" i="1"/>
  <c r="BY139" i="1"/>
  <c r="CA139" i="1"/>
  <c r="BK139" i="1"/>
  <c r="CG133" i="1"/>
  <c r="CI133" i="1"/>
  <c r="CI37" i="1"/>
  <c r="CE41" i="1"/>
  <c r="CG37" i="1"/>
  <c r="AM139" i="1"/>
  <c r="DE146" i="1"/>
  <c r="CQ133" i="1"/>
  <c r="W37" i="1"/>
  <c r="S41" i="1"/>
  <c r="U37" i="1"/>
  <c r="CS140" i="1"/>
  <c r="BM139" i="1"/>
  <c r="M133" i="1"/>
  <c r="DA133" i="1"/>
  <c r="DE133" i="1" s="1"/>
  <c r="O133" i="1"/>
  <c r="AM133" i="1"/>
  <c r="BW140" i="1"/>
  <c r="CA41" i="1"/>
  <c r="BK133" i="1"/>
  <c r="Q147" i="1"/>
  <c r="CQ37" i="1"/>
  <c r="CM41" i="1"/>
  <c r="CO37" i="1"/>
  <c r="AU37" i="1"/>
  <c r="AQ41" i="1"/>
  <c r="AS37" i="1"/>
  <c r="DG133" i="1"/>
  <c r="CY139" i="1"/>
  <c r="AE133" i="1"/>
  <c r="O139" i="1"/>
  <c r="DC139" i="1"/>
  <c r="BE140" i="1"/>
  <c r="DE65" i="1"/>
  <c r="CC139" i="1"/>
  <c r="AS133" i="1"/>
  <c r="AU133" i="1"/>
  <c r="DE28" i="1"/>
  <c r="AE139" i="1"/>
  <c r="O37" i="1"/>
  <c r="K41" i="1"/>
  <c r="DC37" i="1"/>
  <c r="M37" i="1"/>
  <c r="AE37" i="1"/>
  <c r="AA41" i="1"/>
  <c r="AC37" i="1"/>
  <c r="AO147" i="1"/>
  <c r="BC37" i="1"/>
  <c r="AY41" i="1"/>
  <c r="BA37" i="1"/>
  <c r="AS139" i="1"/>
  <c r="AU139" i="1"/>
  <c r="BS133" i="1"/>
  <c r="BG140" i="1"/>
  <c r="BK41" i="1"/>
  <c r="BO140" i="1"/>
  <c r="BS41" i="1"/>
  <c r="M139" i="1"/>
  <c r="DA139" i="1"/>
  <c r="DE139" i="1" s="1"/>
  <c r="AK41" i="1"/>
  <c r="AW140" i="1"/>
  <c r="CU140" i="1"/>
  <c r="CY41" i="1"/>
  <c r="AG139" i="1"/>
  <c r="BY133" i="1"/>
  <c r="CA133" i="1"/>
  <c r="DG119" i="1"/>
  <c r="U139" i="1"/>
  <c r="W139" i="1"/>
  <c r="AG139" i="5" l="1"/>
  <c r="S147" i="4"/>
  <c r="K146" i="5"/>
  <c r="O146" i="5"/>
  <c r="Q146" i="5"/>
  <c r="AA147" i="4"/>
  <c r="Y147" i="4"/>
  <c r="Q147" i="4"/>
  <c r="U147" i="4"/>
  <c r="K147" i="4"/>
  <c r="AE147" i="4"/>
  <c r="O147" i="4"/>
  <c r="I147" i="4"/>
  <c r="AH140" i="4"/>
  <c r="W147" i="4"/>
  <c r="AG147" i="3"/>
  <c r="S140" i="1"/>
  <c r="W41" i="1"/>
  <c r="U41" i="1"/>
  <c r="BK140" i="1"/>
  <c r="BG147" i="1"/>
  <c r="CG139" i="1"/>
  <c r="CC140" i="1"/>
  <c r="CI139" i="1"/>
  <c r="BQ139" i="1"/>
  <c r="BS139" i="1"/>
  <c r="BM140" i="1"/>
  <c r="DG139" i="1"/>
  <c r="CA140" i="1"/>
  <c r="BW147" i="1"/>
  <c r="CA147" i="1" s="1"/>
  <c r="CY140" i="1"/>
  <c r="CU147" i="1"/>
  <c r="BA140" i="1"/>
  <c r="AW147" i="1"/>
  <c r="AY140" i="1"/>
  <c r="BC41" i="1"/>
  <c r="BA41" i="1"/>
  <c r="DG37" i="1"/>
  <c r="DE37" i="1"/>
  <c r="AQ140" i="1"/>
  <c r="AU41" i="1"/>
  <c r="AS41" i="1"/>
  <c r="CM140" i="1"/>
  <c r="CQ41" i="1"/>
  <c r="CO41" i="1"/>
  <c r="CW140" i="1"/>
  <c r="CS147" i="1"/>
  <c r="CW147" i="1" s="1"/>
  <c r="CE140" i="1"/>
  <c r="CI41" i="1"/>
  <c r="CG41" i="1"/>
  <c r="AI147" i="1"/>
  <c r="BY140" i="1"/>
  <c r="AK139" i="1"/>
  <c r="AG140" i="1"/>
  <c r="BO147" i="1"/>
  <c r="AA140" i="1"/>
  <c r="AE41" i="1"/>
  <c r="AC41" i="1"/>
  <c r="K140" i="1"/>
  <c r="O41" i="1"/>
  <c r="DC41" i="1"/>
  <c r="M41" i="1"/>
  <c r="BI140" i="1"/>
  <c r="BE147" i="1"/>
  <c r="BI147" i="1" s="1"/>
  <c r="BY147" i="1"/>
  <c r="CO139" i="1"/>
  <c r="CQ139" i="1"/>
  <c r="CK140" i="1"/>
  <c r="AG146" i="5" l="1"/>
  <c r="AH147" i="4"/>
  <c r="AK140" i="1"/>
  <c r="AG147" i="1"/>
  <c r="DA140" i="1"/>
  <c r="BA147" i="1"/>
  <c r="CG140" i="1"/>
  <c r="CC147" i="1"/>
  <c r="AE140" i="1"/>
  <c r="AA147" i="1"/>
  <c r="AC140" i="1"/>
  <c r="DG41" i="1"/>
  <c r="DE41" i="1"/>
  <c r="BQ140" i="1"/>
  <c r="BM147" i="1"/>
  <c r="BQ147" i="1" s="1"/>
  <c r="CO140" i="1"/>
  <c r="CK147" i="1"/>
  <c r="O140" i="1"/>
  <c r="K147" i="1"/>
  <c r="DC140" i="1"/>
  <c r="DG140" i="1" s="1"/>
  <c r="M140" i="1"/>
  <c r="AM147" i="1"/>
  <c r="CI140" i="1"/>
  <c r="CE147" i="1"/>
  <c r="CI147" i="1" s="1"/>
  <c r="AU140" i="1"/>
  <c r="AQ147" i="1"/>
  <c r="AS140" i="1"/>
  <c r="CY147" i="1"/>
  <c r="BK147" i="1"/>
  <c r="W140" i="1"/>
  <c r="S147" i="1"/>
  <c r="U140" i="1"/>
  <c r="BS147" i="1"/>
  <c r="BS140" i="1"/>
  <c r="AM140" i="1"/>
  <c r="CQ140" i="1"/>
  <c r="CM147" i="1"/>
  <c r="CQ147" i="1" s="1"/>
  <c r="BC140" i="1"/>
  <c r="AY147" i="1"/>
  <c r="BC147" i="1" s="1"/>
  <c r="AU147" i="1" l="1"/>
  <c r="AS147" i="1"/>
  <c r="CO147" i="1"/>
  <c r="DE140" i="1"/>
  <c r="AE147" i="1"/>
  <c r="AC147" i="1"/>
  <c r="CG147" i="1"/>
  <c r="AK147" i="1"/>
  <c r="DA147" i="1"/>
  <c r="W147" i="1"/>
  <c r="U147" i="1"/>
  <c r="O147" i="1"/>
  <c r="DC147" i="1"/>
  <c r="DG147" i="1" s="1"/>
  <c r="M147" i="1"/>
  <c r="DE147" i="1" l="1"/>
</calcChain>
</file>

<file path=xl/comments1.xml><?xml version="1.0" encoding="utf-8"?>
<comments xmlns="http://schemas.openxmlformats.org/spreadsheetml/2006/main">
  <authors>
    <author>Bessette</author>
  </authors>
  <commentList>
    <comment ref="D4" authorId="0" shapeId="0">
      <text>
        <r>
          <rPr>
            <b/>
            <sz val="8"/>
            <color indexed="81"/>
            <rFont val="Tahoma"/>
          </rPr>
          <t>Bessette:</t>
        </r>
        <r>
          <rPr>
            <sz val="8"/>
            <color indexed="81"/>
            <rFont val="Tahoma"/>
          </rPr>
          <t xml:space="preserve">
$70,000/yr for sept. thru decmber
</t>
        </r>
      </text>
    </comment>
    <comment ref="D5" authorId="0" shapeId="0">
      <text>
        <r>
          <rPr>
            <b/>
            <sz val="8"/>
            <color indexed="81"/>
            <rFont val="Tahoma"/>
          </rPr>
          <t>Bessette:</t>
        </r>
        <r>
          <rPr>
            <sz val="8"/>
            <color indexed="81"/>
            <rFont val="Tahoma"/>
          </rPr>
          <t xml:space="preserve">
$70,000/yr for sept. thru decmber
</t>
        </r>
      </text>
    </comment>
  </commentList>
</comments>
</file>

<file path=xl/sharedStrings.xml><?xml version="1.0" encoding="utf-8"?>
<sst xmlns="http://schemas.openxmlformats.org/spreadsheetml/2006/main" count="687" uniqueCount="183">
  <si>
    <t>TOTAL</t>
  </si>
  <si>
    <t>Jan 16</t>
  </si>
  <si>
    <t>Budget</t>
  </si>
  <si>
    <t>$ Over Budget</t>
  </si>
  <si>
    <t>% of Budget</t>
  </si>
  <si>
    <t>Feb 16</t>
  </si>
  <si>
    <t>Mar 16</t>
  </si>
  <si>
    <t>Apr 16</t>
  </si>
  <si>
    <t>May 16</t>
  </si>
  <si>
    <t>Jun 16</t>
  </si>
  <si>
    <t>Jul 16</t>
  </si>
  <si>
    <t>Aug 16</t>
  </si>
  <si>
    <t>Sep 16</t>
  </si>
  <si>
    <t>Oct 16</t>
  </si>
  <si>
    <t>Nov 16</t>
  </si>
  <si>
    <t>Dec 1 - 29, 16</t>
  </si>
  <si>
    <t>Jan 1 - Dec 29, 16</t>
  </si>
  <si>
    <t>Ordinary Income/Expense</t>
  </si>
  <si>
    <t>Income</t>
  </si>
  <si>
    <t>Uncategorized Income</t>
  </si>
  <si>
    <t>Conferences</t>
  </si>
  <si>
    <t>Boiler Operations</t>
  </si>
  <si>
    <t>Industrial Emissions</t>
  </si>
  <si>
    <t>Conferences - Other</t>
  </si>
  <si>
    <t>Total Conferences</t>
  </si>
  <si>
    <t>Exhibit Booths</t>
  </si>
  <si>
    <t>Boiler Operation Exhibit Booths</t>
  </si>
  <si>
    <t>IECT Exhibit Booths</t>
  </si>
  <si>
    <t>Exhibit Booths - Other</t>
  </si>
  <si>
    <t>Total Exhibit Booths</t>
  </si>
  <si>
    <t>Interest Income</t>
  </si>
  <si>
    <t>Meeting Income</t>
  </si>
  <si>
    <t>Annual Mtg Income</t>
  </si>
  <si>
    <t>Committee Mtg Income</t>
  </si>
  <si>
    <t>December EE</t>
  </si>
  <si>
    <t>June EE</t>
  </si>
  <si>
    <t>March EE</t>
  </si>
  <si>
    <t>Planning</t>
  </si>
  <si>
    <t>September EE</t>
  </si>
  <si>
    <t>Committee Mtg Income - Other</t>
  </si>
  <si>
    <t>Total Committee Mtg Income</t>
  </si>
  <si>
    <t>Meeting Income - Other</t>
  </si>
  <si>
    <t>Total Meeting Income</t>
  </si>
  <si>
    <t>Membership Dues</t>
  </si>
  <si>
    <t>Active Member</t>
  </si>
  <si>
    <t>Associate Member</t>
  </si>
  <si>
    <t>Small Entity Member</t>
  </si>
  <si>
    <t>University Member</t>
  </si>
  <si>
    <t>Membership Dues - Other</t>
  </si>
  <si>
    <t>Total Membership Dues</t>
  </si>
  <si>
    <t>Sales</t>
  </si>
  <si>
    <t>Total Income</t>
  </si>
  <si>
    <t>Cost of Goods Sold</t>
  </si>
  <si>
    <t>Total COGS</t>
  </si>
  <si>
    <t>Gross Profit</t>
  </si>
  <si>
    <t>Expense</t>
  </si>
  <si>
    <t>Uncategorized Expenses</t>
  </si>
  <si>
    <t>Reconciliation Discrepancies</t>
  </si>
  <si>
    <t>Payroll Expenses</t>
  </si>
  <si>
    <t>Bank Service Charges</t>
  </si>
  <si>
    <t>Legal/Government Expenses</t>
  </si>
  <si>
    <t>Legal Support</t>
  </si>
  <si>
    <t>Legal</t>
  </si>
  <si>
    <t>Legal Expenses</t>
  </si>
  <si>
    <t>Legal Administrative</t>
  </si>
  <si>
    <t>Legal Support - Other</t>
  </si>
  <si>
    <t>Total Legal Support</t>
  </si>
  <si>
    <t>Government Affairs</t>
  </si>
  <si>
    <t>Government Affairs Expense</t>
  </si>
  <si>
    <t>Government Affairs - Other</t>
  </si>
  <si>
    <t>Total Government Affairs</t>
  </si>
  <si>
    <t>Technical Assistance</t>
  </si>
  <si>
    <t>Technical Assistance Expenses</t>
  </si>
  <si>
    <t>Technical Assistance - Other</t>
  </si>
  <si>
    <t>Total Technical Assistance</t>
  </si>
  <si>
    <t>Coalition Activity</t>
  </si>
  <si>
    <t>Taxes</t>
  </si>
  <si>
    <t>Legal/Government Expenses - Other</t>
  </si>
  <si>
    <t>Total Legal/Government Expenses</t>
  </si>
  <si>
    <t>Exhibit Booth Expenses</t>
  </si>
  <si>
    <t>Exhibit Booth Expenses - Other</t>
  </si>
  <si>
    <t>Total Exhibit Booth Expenses</t>
  </si>
  <si>
    <t>Conference Expenses</t>
  </si>
  <si>
    <t>Conference Expenses - Other</t>
  </si>
  <si>
    <t>Total Conference Expenses</t>
  </si>
  <si>
    <t>Insurance</t>
  </si>
  <si>
    <t>Business Insurance</t>
  </si>
  <si>
    <t>Director Officers' Liability</t>
  </si>
  <si>
    <t>Federal Unemployment Insurance</t>
  </si>
  <si>
    <t>Health Insurance</t>
  </si>
  <si>
    <t>Staff Life Insurance</t>
  </si>
  <si>
    <t>VA Unemployment Insurance</t>
  </si>
  <si>
    <t>Worker's Compensation Insurance</t>
  </si>
  <si>
    <t>Insurance - Other</t>
  </si>
  <si>
    <t>Total Insurance</t>
  </si>
  <si>
    <t>Meeting Expenses</t>
  </si>
  <si>
    <t>Annual Mtg Expense</t>
  </si>
  <si>
    <t>Committee Mtg Expense</t>
  </si>
  <si>
    <t>Committee Mtg Expense - Other</t>
  </si>
  <si>
    <t>Total Committee Mtg Expense</t>
  </si>
  <si>
    <t>Meeting Expenses - Other</t>
  </si>
  <si>
    <t>Total Meeting Expenses</t>
  </si>
  <si>
    <t>Office Expenses</t>
  </si>
  <si>
    <t>Accounting Services</t>
  </si>
  <si>
    <t>Audit</t>
  </si>
  <si>
    <t>Accounting Services - Other</t>
  </si>
  <si>
    <t>Total Accounting Services</t>
  </si>
  <si>
    <t>Credit Card Processing Fee</t>
  </si>
  <si>
    <t>AMEX CC Charges</t>
  </si>
  <si>
    <t>PNC CC (Visa/MC) Charges</t>
  </si>
  <si>
    <t>Bank Service Charges - Other</t>
  </si>
  <si>
    <t>Total Bank Service Charges</t>
  </si>
  <si>
    <t>Office Expenses- Other</t>
  </si>
  <si>
    <t>Printing &amp; Reproduction</t>
  </si>
  <si>
    <t>Newsletter Expenses</t>
  </si>
  <si>
    <t>Printing &amp; Reproduction - Other</t>
  </si>
  <si>
    <t>Total Printing &amp; Reproduction</t>
  </si>
  <si>
    <t>Storage</t>
  </si>
  <si>
    <t>Supplies</t>
  </si>
  <si>
    <t>Utilities</t>
  </si>
  <si>
    <t>Business Licenses &amp; Permits</t>
  </si>
  <si>
    <t>Office Expenses- Other - Other</t>
  </si>
  <si>
    <t>Total Office Expenses- Other</t>
  </si>
  <si>
    <t>Computer Expenses</t>
  </si>
  <si>
    <t>Copier</t>
  </si>
  <si>
    <t>New Equipment</t>
  </si>
  <si>
    <t>Office Rent</t>
  </si>
  <si>
    <t>Internet Expenses</t>
  </si>
  <si>
    <t>Training</t>
  </si>
  <si>
    <t>Travel &amp; Entertainment Expense</t>
  </si>
  <si>
    <t>Postage &amp; Delivery Services</t>
  </si>
  <si>
    <t>Outside Organizations &amp; Dues</t>
  </si>
  <si>
    <t>Telephone Expenses</t>
  </si>
  <si>
    <t>Subscriptions &amp; Publications</t>
  </si>
  <si>
    <t>Payroll Preparation</t>
  </si>
  <si>
    <t>Office Expenses - Other</t>
  </si>
  <si>
    <t>Total Office Expenses</t>
  </si>
  <si>
    <t>Salaries</t>
  </si>
  <si>
    <t>Pension 401K</t>
  </si>
  <si>
    <t>CIBO FICA</t>
  </si>
  <si>
    <t>Salaries - Other</t>
  </si>
  <si>
    <t>Total Salaries</t>
  </si>
  <si>
    <t>Total Expense</t>
  </si>
  <si>
    <t>Net Ordinary Income</t>
  </si>
  <si>
    <t>Other Income/Expense</t>
  </si>
  <si>
    <t>Other Expense</t>
  </si>
  <si>
    <t>Special projects</t>
  </si>
  <si>
    <t>Ask My Accountant</t>
  </si>
  <si>
    <t>Total Other Expense</t>
  </si>
  <si>
    <t>Net Other Income</t>
  </si>
  <si>
    <t>Net Income</t>
  </si>
  <si>
    <t>Dec 16</t>
  </si>
  <si>
    <t>Jan 17</t>
  </si>
  <si>
    <t>Feb 17</t>
  </si>
  <si>
    <t>Mar 17</t>
  </si>
  <si>
    <t>Apr 17</t>
  </si>
  <si>
    <t>May 17</t>
  </si>
  <si>
    <t>Jun 17</t>
  </si>
  <si>
    <t>JUL 17</t>
  </si>
  <si>
    <t>Aug 17</t>
  </si>
  <si>
    <t>Sep 17</t>
  </si>
  <si>
    <t>OCT 17</t>
  </si>
  <si>
    <t>Nov 17</t>
  </si>
  <si>
    <t>Dec 17</t>
  </si>
  <si>
    <t>2016 Budget</t>
  </si>
  <si>
    <t>Utilities  --  HIGHER LOGIC</t>
  </si>
  <si>
    <t>Active Member   ----   30 @ 14000</t>
  </si>
  <si>
    <t>Small Entity Member   ----  1 @ 7000</t>
  </si>
  <si>
    <t>University Member   ---- 15 @ 1000</t>
  </si>
  <si>
    <t>Associate Member   ----  45 @ 7000</t>
  </si>
  <si>
    <t>Pension</t>
  </si>
  <si>
    <t>hourly</t>
  </si>
  <si>
    <t>Part time</t>
  </si>
  <si>
    <t>Tiffany</t>
  </si>
  <si>
    <t>Candy</t>
  </si>
  <si>
    <t>Bob</t>
  </si>
  <si>
    <t>BJ</t>
  </si>
  <si>
    <t>gail</t>
  </si>
  <si>
    <t>PER MONTH</t>
  </si>
  <si>
    <t>bonus</t>
  </si>
  <si>
    <t>total</t>
  </si>
  <si>
    <t>Total 2016</t>
  </si>
  <si>
    <t>Budget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</si>
</sst>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\-#,##0.00"/>
    <numFmt numFmtId="165" formatCode="#,##0.0#%;\-#,##0.0#%"/>
    <numFmt numFmtId="166" formatCode="0_)"/>
    <numFmt numFmtId="167" formatCode="&quot;$&quot;#,##0.00"/>
    <numFmt numFmtId="168" formatCode="_([$$-409]* #,##0.00_);_([$$-409]* \(#,##0.00\);_([$$-409]* &quot;-&quot;??_);_(@_)"/>
  </numFmts>
  <fonts count="10" x14ac:knownFonts="1">
    <font>
      <sz val="11"/>
      <color theme="1"/>
      <name val="Calibri"/>
      <family val="2"/>
      <scheme val="minor"/>
    </font>
    <font>
      <b/>
      <sz val="8"/>
      <color rgb="FF323232"/>
      <name val="Arial"/>
      <family val="2"/>
    </font>
    <font>
      <sz val="8"/>
      <color rgb="FF323232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  <font>
      <sz val="12"/>
      <name val="Arial"/>
    </font>
    <font>
      <sz val="12"/>
      <color indexed="8"/>
      <name val="Arial"/>
    </font>
    <font>
      <b/>
      <sz val="8"/>
      <color indexed="81"/>
      <name val="Tahoma"/>
    </font>
    <font>
      <sz val="8"/>
      <color indexed="81"/>
      <name val="Tahoma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166" fontId="6" fillId="0" borderId="0"/>
  </cellStyleXfs>
  <cellXfs count="42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49" fontId="2" fillId="0" borderId="0" xfId="0" applyNumberFormat="1" applyFont="1"/>
    <xf numFmtId="165" fontId="2" fillId="0" borderId="0" xfId="0" applyNumberFormat="1" applyFont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4" xfId="0" applyNumberFormat="1" applyFont="1" applyBorder="1"/>
    <xf numFmtId="165" fontId="2" fillId="0" borderId="4" xfId="0" applyNumberFormat="1" applyFont="1" applyBorder="1"/>
    <xf numFmtId="164" fontId="2" fillId="0" borderId="5" xfId="0" applyNumberFormat="1" applyFont="1" applyBorder="1"/>
    <xf numFmtId="165" fontId="2" fillId="0" borderId="5" xfId="0" applyNumberFormat="1" applyFont="1" applyBorder="1"/>
    <xf numFmtId="164" fontId="1" fillId="0" borderId="6" xfId="0" applyNumberFormat="1" applyFont="1" applyBorder="1"/>
    <xf numFmtId="165" fontId="1" fillId="0" borderId="6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  <xf numFmtId="39" fontId="7" fillId="0" borderId="0" xfId="2" applyNumberFormat="1" applyFont="1" applyProtection="1"/>
    <xf numFmtId="166" fontId="6" fillId="0" borderId="0" xfId="2"/>
    <xf numFmtId="166" fontId="6" fillId="0" borderId="0" xfId="2" applyFont="1"/>
    <xf numFmtId="10" fontId="6" fillId="0" borderId="0" xfId="2" applyNumberFormat="1"/>
    <xf numFmtId="167" fontId="6" fillId="0" borderId="0" xfId="2" applyNumberFormat="1"/>
    <xf numFmtId="4" fontId="6" fillId="0" borderId="0" xfId="2" applyNumberFormat="1"/>
    <xf numFmtId="166" fontId="6" fillId="0" borderId="1" xfId="2" applyBorder="1"/>
    <xf numFmtId="166" fontId="6" fillId="0" borderId="3" xfId="2" applyBorder="1"/>
    <xf numFmtId="10" fontId="6" fillId="0" borderId="3" xfId="2" applyNumberFormat="1" applyBorder="1"/>
    <xf numFmtId="166" fontId="6" fillId="0" borderId="0" xfId="2" applyBorder="1"/>
    <xf numFmtId="10" fontId="6" fillId="0" borderId="0" xfId="2" applyNumberFormat="1" applyBorder="1"/>
    <xf numFmtId="168" fontId="6" fillId="0" borderId="0" xfId="2" applyNumberFormat="1"/>
    <xf numFmtId="0" fontId="0" fillId="0" borderId="3" xfId="0" applyBorder="1" applyAlignment="1">
      <alignment horizontal="center"/>
    </xf>
  </cellXfs>
  <cellStyles count="3">
    <cellStyle name="Normal" xfId="0" builtinId="0"/>
    <cellStyle name="Normal 2" xfId="1"/>
    <cellStyle name="Normal_01budgetproposed01250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8.85546875" defaultRowHeight="15" x14ac:dyDescent="0.25"/>
  <cols>
    <col min="1" max="1" width="3" style="26" customWidth="1"/>
    <col min="2" max="2" width="4.140625" style="26" customWidth="1"/>
    <col min="3" max="3" width="54" style="26" customWidth="1"/>
    <col min="4" max="4" width="3.7109375" style="26" customWidth="1"/>
    <col min="5" max="5" width="90.28515625" style="26" customWidth="1"/>
    <col min="6" max="7" width="8.85546875" style="26"/>
    <col min="8" max="8" width="15.42578125" style="26" customWidth="1"/>
    <col min="9" max="9" width="5.140625" style="26" customWidth="1"/>
    <col min="10" max="11" width="8.85546875" style="26"/>
    <col min="12" max="12" width="3" style="26" customWidth="1"/>
    <col min="13" max="15" width="8.85546875" style="26"/>
    <col min="16" max="16" width="7" style="26" customWidth="1"/>
    <col min="17" max="256" width="8.85546875" style="26"/>
    <col min="257" max="257" width="3" style="26" customWidth="1"/>
    <col min="258" max="258" width="4.140625" style="26" customWidth="1"/>
    <col min="259" max="259" width="54" style="26" customWidth="1"/>
    <col min="260" max="260" width="3.7109375" style="26" customWidth="1"/>
    <col min="261" max="261" width="90.28515625" style="26" customWidth="1"/>
    <col min="262" max="263" width="8.85546875" style="26"/>
    <col min="264" max="264" width="15.42578125" style="26" customWidth="1"/>
    <col min="265" max="265" width="5.140625" style="26" customWidth="1"/>
    <col min="266" max="267" width="8.85546875" style="26"/>
    <col min="268" max="268" width="3" style="26" customWidth="1"/>
    <col min="269" max="271" width="8.85546875" style="26"/>
    <col min="272" max="272" width="7" style="26" customWidth="1"/>
    <col min="273" max="512" width="8.85546875" style="26"/>
    <col min="513" max="513" width="3" style="26" customWidth="1"/>
    <col min="514" max="514" width="4.140625" style="26" customWidth="1"/>
    <col min="515" max="515" width="54" style="26" customWidth="1"/>
    <col min="516" max="516" width="3.7109375" style="26" customWidth="1"/>
    <col min="517" max="517" width="90.28515625" style="26" customWidth="1"/>
    <col min="518" max="519" width="8.85546875" style="26"/>
    <col min="520" max="520" width="15.42578125" style="26" customWidth="1"/>
    <col min="521" max="521" width="5.140625" style="26" customWidth="1"/>
    <col min="522" max="523" width="8.85546875" style="26"/>
    <col min="524" max="524" width="3" style="26" customWidth="1"/>
    <col min="525" max="527" width="8.85546875" style="26"/>
    <col min="528" max="528" width="7" style="26" customWidth="1"/>
    <col min="529" max="768" width="8.85546875" style="26"/>
    <col min="769" max="769" width="3" style="26" customWidth="1"/>
    <col min="770" max="770" width="4.140625" style="26" customWidth="1"/>
    <col min="771" max="771" width="54" style="26" customWidth="1"/>
    <col min="772" max="772" width="3.7109375" style="26" customWidth="1"/>
    <col min="773" max="773" width="90.28515625" style="26" customWidth="1"/>
    <col min="774" max="775" width="8.85546875" style="26"/>
    <col min="776" max="776" width="15.42578125" style="26" customWidth="1"/>
    <col min="777" max="777" width="5.140625" style="26" customWidth="1"/>
    <col min="778" max="779" width="8.85546875" style="26"/>
    <col min="780" max="780" width="3" style="26" customWidth="1"/>
    <col min="781" max="783" width="8.85546875" style="26"/>
    <col min="784" max="784" width="7" style="26" customWidth="1"/>
    <col min="785" max="1024" width="8.85546875" style="26"/>
    <col min="1025" max="1025" width="3" style="26" customWidth="1"/>
    <col min="1026" max="1026" width="4.140625" style="26" customWidth="1"/>
    <col min="1027" max="1027" width="54" style="26" customWidth="1"/>
    <col min="1028" max="1028" width="3.7109375" style="26" customWidth="1"/>
    <col min="1029" max="1029" width="90.28515625" style="26" customWidth="1"/>
    <col min="1030" max="1031" width="8.85546875" style="26"/>
    <col min="1032" max="1032" width="15.42578125" style="26" customWidth="1"/>
    <col min="1033" max="1033" width="5.140625" style="26" customWidth="1"/>
    <col min="1034" max="1035" width="8.85546875" style="26"/>
    <col min="1036" max="1036" width="3" style="26" customWidth="1"/>
    <col min="1037" max="1039" width="8.85546875" style="26"/>
    <col min="1040" max="1040" width="7" style="26" customWidth="1"/>
    <col min="1041" max="1280" width="8.85546875" style="26"/>
    <col min="1281" max="1281" width="3" style="26" customWidth="1"/>
    <col min="1282" max="1282" width="4.140625" style="26" customWidth="1"/>
    <col min="1283" max="1283" width="54" style="26" customWidth="1"/>
    <col min="1284" max="1284" width="3.7109375" style="26" customWidth="1"/>
    <col min="1285" max="1285" width="90.28515625" style="26" customWidth="1"/>
    <col min="1286" max="1287" width="8.85546875" style="26"/>
    <col min="1288" max="1288" width="15.42578125" style="26" customWidth="1"/>
    <col min="1289" max="1289" width="5.140625" style="26" customWidth="1"/>
    <col min="1290" max="1291" width="8.85546875" style="26"/>
    <col min="1292" max="1292" width="3" style="26" customWidth="1"/>
    <col min="1293" max="1295" width="8.85546875" style="26"/>
    <col min="1296" max="1296" width="7" style="26" customWidth="1"/>
    <col min="1297" max="1536" width="8.85546875" style="26"/>
    <col min="1537" max="1537" width="3" style="26" customWidth="1"/>
    <col min="1538" max="1538" width="4.140625" style="26" customWidth="1"/>
    <col min="1539" max="1539" width="54" style="26" customWidth="1"/>
    <col min="1540" max="1540" width="3.7109375" style="26" customWidth="1"/>
    <col min="1541" max="1541" width="90.28515625" style="26" customWidth="1"/>
    <col min="1542" max="1543" width="8.85546875" style="26"/>
    <col min="1544" max="1544" width="15.42578125" style="26" customWidth="1"/>
    <col min="1545" max="1545" width="5.140625" style="26" customWidth="1"/>
    <col min="1546" max="1547" width="8.85546875" style="26"/>
    <col min="1548" max="1548" width="3" style="26" customWidth="1"/>
    <col min="1549" max="1551" width="8.85546875" style="26"/>
    <col min="1552" max="1552" width="7" style="26" customWidth="1"/>
    <col min="1553" max="1792" width="8.85546875" style="26"/>
    <col min="1793" max="1793" width="3" style="26" customWidth="1"/>
    <col min="1794" max="1794" width="4.140625" style="26" customWidth="1"/>
    <col min="1795" max="1795" width="54" style="26" customWidth="1"/>
    <col min="1796" max="1796" width="3.7109375" style="26" customWidth="1"/>
    <col min="1797" max="1797" width="90.28515625" style="26" customWidth="1"/>
    <col min="1798" max="1799" width="8.85546875" style="26"/>
    <col min="1800" max="1800" width="15.42578125" style="26" customWidth="1"/>
    <col min="1801" max="1801" width="5.140625" style="26" customWidth="1"/>
    <col min="1802" max="1803" width="8.85546875" style="26"/>
    <col min="1804" max="1804" width="3" style="26" customWidth="1"/>
    <col min="1805" max="1807" width="8.85546875" style="26"/>
    <col min="1808" max="1808" width="7" style="26" customWidth="1"/>
    <col min="1809" max="2048" width="8.85546875" style="26"/>
    <col min="2049" max="2049" width="3" style="26" customWidth="1"/>
    <col min="2050" max="2050" width="4.140625" style="26" customWidth="1"/>
    <col min="2051" max="2051" width="54" style="26" customWidth="1"/>
    <col min="2052" max="2052" width="3.7109375" style="26" customWidth="1"/>
    <col min="2053" max="2053" width="90.28515625" style="26" customWidth="1"/>
    <col min="2054" max="2055" width="8.85546875" style="26"/>
    <col min="2056" max="2056" width="15.42578125" style="26" customWidth="1"/>
    <col min="2057" max="2057" width="5.140625" style="26" customWidth="1"/>
    <col min="2058" max="2059" width="8.85546875" style="26"/>
    <col min="2060" max="2060" width="3" style="26" customWidth="1"/>
    <col min="2061" max="2063" width="8.85546875" style="26"/>
    <col min="2064" max="2064" width="7" style="26" customWidth="1"/>
    <col min="2065" max="2304" width="8.85546875" style="26"/>
    <col min="2305" max="2305" width="3" style="26" customWidth="1"/>
    <col min="2306" max="2306" width="4.140625" style="26" customWidth="1"/>
    <col min="2307" max="2307" width="54" style="26" customWidth="1"/>
    <col min="2308" max="2308" width="3.7109375" style="26" customWidth="1"/>
    <col min="2309" max="2309" width="90.28515625" style="26" customWidth="1"/>
    <col min="2310" max="2311" width="8.85546875" style="26"/>
    <col min="2312" max="2312" width="15.42578125" style="26" customWidth="1"/>
    <col min="2313" max="2313" width="5.140625" style="26" customWidth="1"/>
    <col min="2314" max="2315" width="8.85546875" style="26"/>
    <col min="2316" max="2316" width="3" style="26" customWidth="1"/>
    <col min="2317" max="2319" width="8.85546875" style="26"/>
    <col min="2320" max="2320" width="7" style="26" customWidth="1"/>
    <col min="2321" max="2560" width="8.85546875" style="26"/>
    <col min="2561" max="2561" width="3" style="26" customWidth="1"/>
    <col min="2562" max="2562" width="4.140625" style="26" customWidth="1"/>
    <col min="2563" max="2563" width="54" style="26" customWidth="1"/>
    <col min="2564" max="2564" width="3.7109375" style="26" customWidth="1"/>
    <col min="2565" max="2565" width="90.28515625" style="26" customWidth="1"/>
    <col min="2566" max="2567" width="8.85546875" style="26"/>
    <col min="2568" max="2568" width="15.42578125" style="26" customWidth="1"/>
    <col min="2569" max="2569" width="5.140625" style="26" customWidth="1"/>
    <col min="2570" max="2571" width="8.85546875" style="26"/>
    <col min="2572" max="2572" width="3" style="26" customWidth="1"/>
    <col min="2573" max="2575" width="8.85546875" style="26"/>
    <col min="2576" max="2576" width="7" style="26" customWidth="1"/>
    <col min="2577" max="2816" width="8.85546875" style="26"/>
    <col min="2817" max="2817" width="3" style="26" customWidth="1"/>
    <col min="2818" max="2818" width="4.140625" style="26" customWidth="1"/>
    <col min="2819" max="2819" width="54" style="26" customWidth="1"/>
    <col min="2820" max="2820" width="3.7109375" style="26" customWidth="1"/>
    <col min="2821" max="2821" width="90.28515625" style="26" customWidth="1"/>
    <col min="2822" max="2823" width="8.85546875" style="26"/>
    <col min="2824" max="2824" width="15.42578125" style="26" customWidth="1"/>
    <col min="2825" max="2825" width="5.140625" style="26" customWidth="1"/>
    <col min="2826" max="2827" width="8.85546875" style="26"/>
    <col min="2828" max="2828" width="3" style="26" customWidth="1"/>
    <col min="2829" max="2831" width="8.85546875" style="26"/>
    <col min="2832" max="2832" width="7" style="26" customWidth="1"/>
    <col min="2833" max="3072" width="8.85546875" style="26"/>
    <col min="3073" max="3073" width="3" style="26" customWidth="1"/>
    <col min="3074" max="3074" width="4.140625" style="26" customWidth="1"/>
    <col min="3075" max="3075" width="54" style="26" customWidth="1"/>
    <col min="3076" max="3076" width="3.7109375" style="26" customWidth="1"/>
    <col min="3077" max="3077" width="90.28515625" style="26" customWidth="1"/>
    <col min="3078" max="3079" width="8.85546875" style="26"/>
    <col min="3080" max="3080" width="15.42578125" style="26" customWidth="1"/>
    <col min="3081" max="3081" width="5.140625" style="26" customWidth="1"/>
    <col min="3082" max="3083" width="8.85546875" style="26"/>
    <col min="3084" max="3084" width="3" style="26" customWidth="1"/>
    <col min="3085" max="3087" width="8.85546875" style="26"/>
    <col min="3088" max="3088" width="7" style="26" customWidth="1"/>
    <col min="3089" max="3328" width="8.85546875" style="26"/>
    <col min="3329" max="3329" width="3" style="26" customWidth="1"/>
    <col min="3330" max="3330" width="4.140625" style="26" customWidth="1"/>
    <col min="3331" max="3331" width="54" style="26" customWidth="1"/>
    <col min="3332" max="3332" width="3.7109375" style="26" customWidth="1"/>
    <col min="3333" max="3333" width="90.28515625" style="26" customWidth="1"/>
    <col min="3334" max="3335" width="8.85546875" style="26"/>
    <col min="3336" max="3336" width="15.42578125" style="26" customWidth="1"/>
    <col min="3337" max="3337" width="5.140625" style="26" customWidth="1"/>
    <col min="3338" max="3339" width="8.85546875" style="26"/>
    <col min="3340" max="3340" width="3" style="26" customWidth="1"/>
    <col min="3341" max="3343" width="8.85546875" style="26"/>
    <col min="3344" max="3344" width="7" style="26" customWidth="1"/>
    <col min="3345" max="3584" width="8.85546875" style="26"/>
    <col min="3585" max="3585" width="3" style="26" customWidth="1"/>
    <col min="3586" max="3586" width="4.140625" style="26" customWidth="1"/>
    <col min="3587" max="3587" width="54" style="26" customWidth="1"/>
    <col min="3588" max="3588" width="3.7109375" style="26" customWidth="1"/>
    <col min="3589" max="3589" width="90.28515625" style="26" customWidth="1"/>
    <col min="3590" max="3591" width="8.85546875" style="26"/>
    <col min="3592" max="3592" width="15.42578125" style="26" customWidth="1"/>
    <col min="3593" max="3593" width="5.140625" style="26" customWidth="1"/>
    <col min="3594" max="3595" width="8.85546875" style="26"/>
    <col min="3596" max="3596" width="3" style="26" customWidth="1"/>
    <col min="3597" max="3599" width="8.85546875" style="26"/>
    <col min="3600" max="3600" width="7" style="26" customWidth="1"/>
    <col min="3601" max="3840" width="8.85546875" style="26"/>
    <col min="3841" max="3841" width="3" style="26" customWidth="1"/>
    <col min="3842" max="3842" width="4.140625" style="26" customWidth="1"/>
    <col min="3843" max="3843" width="54" style="26" customWidth="1"/>
    <col min="3844" max="3844" width="3.7109375" style="26" customWidth="1"/>
    <col min="3845" max="3845" width="90.28515625" style="26" customWidth="1"/>
    <col min="3846" max="3847" width="8.85546875" style="26"/>
    <col min="3848" max="3848" width="15.42578125" style="26" customWidth="1"/>
    <col min="3849" max="3849" width="5.140625" style="26" customWidth="1"/>
    <col min="3850" max="3851" width="8.85546875" style="26"/>
    <col min="3852" max="3852" width="3" style="26" customWidth="1"/>
    <col min="3853" max="3855" width="8.85546875" style="26"/>
    <col min="3856" max="3856" width="7" style="26" customWidth="1"/>
    <col min="3857" max="4096" width="8.85546875" style="26"/>
    <col min="4097" max="4097" width="3" style="26" customWidth="1"/>
    <col min="4098" max="4098" width="4.140625" style="26" customWidth="1"/>
    <col min="4099" max="4099" width="54" style="26" customWidth="1"/>
    <col min="4100" max="4100" width="3.7109375" style="26" customWidth="1"/>
    <col min="4101" max="4101" width="90.28515625" style="26" customWidth="1"/>
    <col min="4102" max="4103" width="8.85546875" style="26"/>
    <col min="4104" max="4104" width="15.42578125" style="26" customWidth="1"/>
    <col min="4105" max="4105" width="5.140625" style="26" customWidth="1"/>
    <col min="4106" max="4107" width="8.85546875" style="26"/>
    <col min="4108" max="4108" width="3" style="26" customWidth="1"/>
    <col min="4109" max="4111" width="8.85546875" style="26"/>
    <col min="4112" max="4112" width="7" style="26" customWidth="1"/>
    <col min="4113" max="4352" width="8.85546875" style="26"/>
    <col min="4353" max="4353" width="3" style="26" customWidth="1"/>
    <col min="4354" max="4354" width="4.140625" style="26" customWidth="1"/>
    <col min="4355" max="4355" width="54" style="26" customWidth="1"/>
    <col min="4356" max="4356" width="3.7109375" style="26" customWidth="1"/>
    <col min="4357" max="4357" width="90.28515625" style="26" customWidth="1"/>
    <col min="4358" max="4359" width="8.85546875" style="26"/>
    <col min="4360" max="4360" width="15.42578125" style="26" customWidth="1"/>
    <col min="4361" max="4361" width="5.140625" style="26" customWidth="1"/>
    <col min="4362" max="4363" width="8.85546875" style="26"/>
    <col min="4364" max="4364" width="3" style="26" customWidth="1"/>
    <col min="4365" max="4367" width="8.85546875" style="26"/>
    <col min="4368" max="4368" width="7" style="26" customWidth="1"/>
    <col min="4369" max="4608" width="8.85546875" style="26"/>
    <col min="4609" max="4609" width="3" style="26" customWidth="1"/>
    <col min="4610" max="4610" width="4.140625" style="26" customWidth="1"/>
    <col min="4611" max="4611" width="54" style="26" customWidth="1"/>
    <col min="4612" max="4612" width="3.7109375" style="26" customWidth="1"/>
    <col min="4613" max="4613" width="90.28515625" style="26" customWidth="1"/>
    <col min="4614" max="4615" width="8.85546875" style="26"/>
    <col min="4616" max="4616" width="15.42578125" style="26" customWidth="1"/>
    <col min="4617" max="4617" width="5.140625" style="26" customWidth="1"/>
    <col min="4618" max="4619" width="8.85546875" style="26"/>
    <col min="4620" max="4620" width="3" style="26" customWidth="1"/>
    <col min="4621" max="4623" width="8.85546875" style="26"/>
    <col min="4624" max="4624" width="7" style="26" customWidth="1"/>
    <col min="4625" max="4864" width="8.85546875" style="26"/>
    <col min="4865" max="4865" width="3" style="26" customWidth="1"/>
    <col min="4866" max="4866" width="4.140625" style="26" customWidth="1"/>
    <col min="4867" max="4867" width="54" style="26" customWidth="1"/>
    <col min="4868" max="4868" width="3.7109375" style="26" customWidth="1"/>
    <col min="4869" max="4869" width="90.28515625" style="26" customWidth="1"/>
    <col min="4870" max="4871" width="8.85546875" style="26"/>
    <col min="4872" max="4872" width="15.42578125" style="26" customWidth="1"/>
    <col min="4873" max="4873" width="5.140625" style="26" customWidth="1"/>
    <col min="4874" max="4875" width="8.85546875" style="26"/>
    <col min="4876" max="4876" width="3" style="26" customWidth="1"/>
    <col min="4877" max="4879" width="8.85546875" style="26"/>
    <col min="4880" max="4880" width="7" style="26" customWidth="1"/>
    <col min="4881" max="5120" width="8.85546875" style="26"/>
    <col min="5121" max="5121" width="3" style="26" customWidth="1"/>
    <col min="5122" max="5122" width="4.140625" style="26" customWidth="1"/>
    <col min="5123" max="5123" width="54" style="26" customWidth="1"/>
    <col min="5124" max="5124" width="3.7109375" style="26" customWidth="1"/>
    <col min="5125" max="5125" width="90.28515625" style="26" customWidth="1"/>
    <col min="5126" max="5127" width="8.85546875" style="26"/>
    <col min="5128" max="5128" width="15.42578125" style="26" customWidth="1"/>
    <col min="5129" max="5129" width="5.140625" style="26" customWidth="1"/>
    <col min="5130" max="5131" width="8.85546875" style="26"/>
    <col min="5132" max="5132" width="3" style="26" customWidth="1"/>
    <col min="5133" max="5135" width="8.85546875" style="26"/>
    <col min="5136" max="5136" width="7" style="26" customWidth="1"/>
    <col min="5137" max="5376" width="8.85546875" style="26"/>
    <col min="5377" max="5377" width="3" style="26" customWidth="1"/>
    <col min="5378" max="5378" width="4.140625" style="26" customWidth="1"/>
    <col min="5379" max="5379" width="54" style="26" customWidth="1"/>
    <col min="5380" max="5380" width="3.7109375" style="26" customWidth="1"/>
    <col min="5381" max="5381" width="90.28515625" style="26" customWidth="1"/>
    <col min="5382" max="5383" width="8.85546875" style="26"/>
    <col min="5384" max="5384" width="15.42578125" style="26" customWidth="1"/>
    <col min="5385" max="5385" width="5.140625" style="26" customWidth="1"/>
    <col min="5386" max="5387" width="8.85546875" style="26"/>
    <col min="5388" max="5388" width="3" style="26" customWidth="1"/>
    <col min="5389" max="5391" width="8.85546875" style="26"/>
    <col min="5392" max="5392" width="7" style="26" customWidth="1"/>
    <col min="5393" max="5632" width="8.85546875" style="26"/>
    <col min="5633" max="5633" width="3" style="26" customWidth="1"/>
    <col min="5634" max="5634" width="4.140625" style="26" customWidth="1"/>
    <col min="5635" max="5635" width="54" style="26" customWidth="1"/>
    <col min="5636" max="5636" width="3.7109375" style="26" customWidth="1"/>
    <col min="5637" max="5637" width="90.28515625" style="26" customWidth="1"/>
    <col min="5638" max="5639" width="8.85546875" style="26"/>
    <col min="5640" max="5640" width="15.42578125" style="26" customWidth="1"/>
    <col min="5641" max="5641" width="5.140625" style="26" customWidth="1"/>
    <col min="5642" max="5643" width="8.85546875" style="26"/>
    <col min="5644" max="5644" width="3" style="26" customWidth="1"/>
    <col min="5645" max="5647" width="8.85546875" style="26"/>
    <col min="5648" max="5648" width="7" style="26" customWidth="1"/>
    <col min="5649" max="5888" width="8.85546875" style="26"/>
    <col min="5889" max="5889" width="3" style="26" customWidth="1"/>
    <col min="5890" max="5890" width="4.140625" style="26" customWidth="1"/>
    <col min="5891" max="5891" width="54" style="26" customWidth="1"/>
    <col min="5892" max="5892" width="3.7109375" style="26" customWidth="1"/>
    <col min="5893" max="5893" width="90.28515625" style="26" customWidth="1"/>
    <col min="5894" max="5895" width="8.85546875" style="26"/>
    <col min="5896" max="5896" width="15.42578125" style="26" customWidth="1"/>
    <col min="5897" max="5897" width="5.140625" style="26" customWidth="1"/>
    <col min="5898" max="5899" width="8.85546875" style="26"/>
    <col min="5900" max="5900" width="3" style="26" customWidth="1"/>
    <col min="5901" max="5903" width="8.85546875" style="26"/>
    <col min="5904" max="5904" width="7" style="26" customWidth="1"/>
    <col min="5905" max="6144" width="8.85546875" style="26"/>
    <col min="6145" max="6145" width="3" style="26" customWidth="1"/>
    <col min="6146" max="6146" width="4.140625" style="26" customWidth="1"/>
    <col min="6147" max="6147" width="54" style="26" customWidth="1"/>
    <col min="6148" max="6148" width="3.7109375" style="26" customWidth="1"/>
    <col min="6149" max="6149" width="90.28515625" style="26" customWidth="1"/>
    <col min="6150" max="6151" width="8.85546875" style="26"/>
    <col min="6152" max="6152" width="15.42578125" style="26" customWidth="1"/>
    <col min="6153" max="6153" width="5.140625" style="26" customWidth="1"/>
    <col min="6154" max="6155" width="8.85546875" style="26"/>
    <col min="6156" max="6156" width="3" style="26" customWidth="1"/>
    <col min="6157" max="6159" width="8.85546875" style="26"/>
    <col min="6160" max="6160" width="7" style="26" customWidth="1"/>
    <col min="6161" max="6400" width="8.85546875" style="26"/>
    <col min="6401" max="6401" width="3" style="26" customWidth="1"/>
    <col min="6402" max="6402" width="4.140625" style="26" customWidth="1"/>
    <col min="6403" max="6403" width="54" style="26" customWidth="1"/>
    <col min="6404" max="6404" width="3.7109375" style="26" customWidth="1"/>
    <col min="6405" max="6405" width="90.28515625" style="26" customWidth="1"/>
    <col min="6406" max="6407" width="8.85546875" style="26"/>
    <col min="6408" max="6408" width="15.42578125" style="26" customWidth="1"/>
    <col min="6409" max="6409" width="5.140625" style="26" customWidth="1"/>
    <col min="6410" max="6411" width="8.85546875" style="26"/>
    <col min="6412" max="6412" width="3" style="26" customWidth="1"/>
    <col min="6413" max="6415" width="8.85546875" style="26"/>
    <col min="6416" max="6416" width="7" style="26" customWidth="1"/>
    <col min="6417" max="6656" width="8.85546875" style="26"/>
    <col min="6657" max="6657" width="3" style="26" customWidth="1"/>
    <col min="6658" max="6658" width="4.140625" style="26" customWidth="1"/>
    <col min="6659" max="6659" width="54" style="26" customWidth="1"/>
    <col min="6660" max="6660" width="3.7109375" style="26" customWidth="1"/>
    <col min="6661" max="6661" width="90.28515625" style="26" customWidth="1"/>
    <col min="6662" max="6663" width="8.85546875" style="26"/>
    <col min="6664" max="6664" width="15.42578125" style="26" customWidth="1"/>
    <col min="6665" max="6665" width="5.140625" style="26" customWidth="1"/>
    <col min="6666" max="6667" width="8.85546875" style="26"/>
    <col min="6668" max="6668" width="3" style="26" customWidth="1"/>
    <col min="6669" max="6671" width="8.85546875" style="26"/>
    <col min="6672" max="6672" width="7" style="26" customWidth="1"/>
    <col min="6673" max="6912" width="8.85546875" style="26"/>
    <col min="6913" max="6913" width="3" style="26" customWidth="1"/>
    <col min="6914" max="6914" width="4.140625" style="26" customWidth="1"/>
    <col min="6915" max="6915" width="54" style="26" customWidth="1"/>
    <col min="6916" max="6916" width="3.7109375" style="26" customWidth="1"/>
    <col min="6917" max="6917" width="90.28515625" style="26" customWidth="1"/>
    <col min="6918" max="6919" width="8.85546875" style="26"/>
    <col min="6920" max="6920" width="15.42578125" style="26" customWidth="1"/>
    <col min="6921" max="6921" width="5.140625" style="26" customWidth="1"/>
    <col min="6922" max="6923" width="8.85546875" style="26"/>
    <col min="6924" max="6924" width="3" style="26" customWidth="1"/>
    <col min="6925" max="6927" width="8.85546875" style="26"/>
    <col min="6928" max="6928" width="7" style="26" customWidth="1"/>
    <col min="6929" max="7168" width="8.85546875" style="26"/>
    <col min="7169" max="7169" width="3" style="26" customWidth="1"/>
    <col min="7170" max="7170" width="4.140625" style="26" customWidth="1"/>
    <col min="7171" max="7171" width="54" style="26" customWidth="1"/>
    <col min="7172" max="7172" width="3.7109375" style="26" customWidth="1"/>
    <col min="7173" max="7173" width="90.28515625" style="26" customWidth="1"/>
    <col min="7174" max="7175" width="8.85546875" style="26"/>
    <col min="7176" max="7176" width="15.42578125" style="26" customWidth="1"/>
    <col min="7177" max="7177" width="5.140625" style="26" customWidth="1"/>
    <col min="7178" max="7179" width="8.85546875" style="26"/>
    <col min="7180" max="7180" width="3" style="26" customWidth="1"/>
    <col min="7181" max="7183" width="8.85546875" style="26"/>
    <col min="7184" max="7184" width="7" style="26" customWidth="1"/>
    <col min="7185" max="7424" width="8.85546875" style="26"/>
    <col min="7425" max="7425" width="3" style="26" customWidth="1"/>
    <col min="7426" max="7426" width="4.140625" style="26" customWidth="1"/>
    <col min="7427" max="7427" width="54" style="26" customWidth="1"/>
    <col min="7428" max="7428" width="3.7109375" style="26" customWidth="1"/>
    <col min="7429" max="7429" width="90.28515625" style="26" customWidth="1"/>
    <col min="7430" max="7431" width="8.85546875" style="26"/>
    <col min="7432" max="7432" width="15.42578125" style="26" customWidth="1"/>
    <col min="7433" max="7433" width="5.140625" style="26" customWidth="1"/>
    <col min="7434" max="7435" width="8.85546875" style="26"/>
    <col min="7436" max="7436" width="3" style="26" customWidth="1"/>
    <col min="7437" max="7439" width="8.85546875" style="26"/>
    <col min="7440" max="7440" width="7" style="26" customWidth="1"/>
    <col min="7441" max="7680" width="8.85546875" style="26"/>
    <col min="7681" max="7681" width="3" style="26" customWidth="1"/>
    <col min="7682" max="7682" width="4.140625" style="26" customWidth="1"/>
    <col min="7683" max="7683" width="54" style="26" customWidth="1"/>
    <col min="7684" max="7684" width="3.7109375" style="26" customWidth="1"/>
    <col min="7685" max="7685" width="90.28515625" style="26" customWidth="1"/>
    <col min="7686" max="7687" width="8.85546875" style="26"/>
    <col min="7688" max="7688" width="15.42578125" style="26" customWidth="1"/>
    <col min="7689" max="7689" width="5.140625" style="26" customWidth="1"/>
    <col min="7690" max="7691" width="8.85546875" style="26"/>
    <col min="7692" max="7692" width="3" style="26" customWidth="1"/>
    <col min="7693" max="7695" width="8.85546875" style="26"/>
    <col min="7696" max="7696" width="7" style="26" customWidth="1"/>
    <col min="7697" max="7936" width="8.85546875" style="26"/>
    <col min="7937" max="7937" width="3" style="26" customWidth="1"/>
    <col min="7938" max="7938" width="4.140625" style="26" customWidth="1"/>
    <col min="7939" max="7939" width="54" style="26" customWidth="1"/>
    <col min="7940" max="7940" width="3.7109375" style="26" customWidth="1"/>
    <col min="7941" max="7941" width="90.28515625" style="26" customWidth="1"/>
    <col min="7942" max="7943" width="8.85546875" style="26"/>
    <col min="7944" max="7944" width="15.42578125" style="26" customWidth="1"/>
    <col min="7945" max="7945" width="5.140625" style="26" customWidth="1"/>
    <col min="7946" max="7947" width="8.85546875" style="26"/>
    <col min="7948" max="7948" width="3" style="26" customWidth="1"/>
    <col min="7949" max="7951" width="8.85546875" style="26"/>
    <col min="7952" max="7952" width="7" style="26" customWidth="1"/>
    <col min="7953" max="8192" width="8.85546875" style="26"/>
    <col min="8193" max="8193" width="3" style="26" customWidth="1"/>
    <col min="8194" max="8194" width="4.140625" style="26" customWidth="1"/>
    <col min="8195" max="8195" width="54" style="26" customWidth="1"/>
    <col min="8196" max="8196" width="3.7109375" style="26" customWidth="1"/>
    <col min="8197" max="8197" width="90.28515625" style="26" customWidth="1"/>
    <col min="8198" max="8199" width="8.85546875" style="26"/>
    <col min="8200" max="8200" width="15.42578125" style="26" customWidth="1"/>
    <col min="8201" max="8201" width="5.140625" style="26" customWidth="1"/>
    <col min="8202" max="8203" width="8.85546875" style="26"/>
    <col min="8204" max="8204" width="3" style="26" customWidth="1"/>
    <col min="8205" max="8207" width="8.85546875" style="26"/>
    <col min="8208" max="8208" width="7" style="26" customWidth="1"/>
    <col min="8209" max="8448" width="8.85546875" style="26"/>
    <col min="8449" max="8449" width="3" style="26" customWidth="1"/>
    <col min="8450" max="8450" width="4.140625" style="26" customWidth="1"/>
    <col min="8451" max="8451" width="54" style="26" customWidth="1"/>
    <col min="8452" max="8452" width="3.7109375" style="26" customWidth="1"/>
    <col min="8453" max="8453" width="90.28515625" style="26" customWidth="1"/>
    <col min="8454" max="8455" width="8.85546875" style="26"/>
    <col min="8456" max="8456" width="15.42578125" style="26" customWidth="1"/>
    <col min="8457" max="8457" width="5.140625" style="26" customWidth="1"/>
    <col min="8458" max="8459" width="8.85546875" style="26"/>
    <col min="8460" max="8460" width="3" style="26" customWidth="1"/>
    <col min="8461" max="8463" width="8.85546875" style="26"/>
    <col min="8464" max="8464" width="7" style="26" customWidth="1"/>
    <col min="8465" max="8704" width="8.85546875" style="26"/>
    <col min="8705" max="8705" width="3" style="26" customWidth="1"/>
    <col min="8706" max="8706" width="4.140625" style="26" customWidth="1"/>
    <col min="8707" max="8707" width="54" style="26" customWidth="1"/>
    <col min="8708" max="8708" width="3.7109375" style="26" customWidth="1"/>
    <col min="8709" max="8709" width="90.28515625" style="26" customWidth="1"/>
    <col min="8710" max="8711" width="8.85546875" style="26"/>
    <col min="8712" max="8712" width="15.42578125" style="26" customWidth="1"/>
    <col min="8713" max="8713" width="5.140625" style="26" customWidth="1"/>
    <col min="8714" max="8715" width="8.85546875" style="26"/>
    <col min="8716" max="8716" width="3" style="26" customWidth="1"/>
    <col min="8717" max="8719" width="8.85546875" style="26"/>
    <col min="8720" max="8720" width="7" style="26" customWidth="1"/>
    <col min="8721" max="8960" width="8.85546875" style="26"/>
    <col min="8961" max="8961" width="3" style="26" customWidth="1"/>
    <col min="8962" max="8962" width="4.140625" style="26" customWidth="1"/>
    <col min="8963" max="8963" width="54" style="26" customWidth="1"/>
    <col min="8964" max="8964" width="3.7109375" style="26" customWidth="1"/>
    <col min="8965" max="8965" width="90.28515625" style="26" customWidth="1"/>
    <col min="8966" max="8967" width="8.85546875" style="26"/>
    <col min="8968" max="8968" width="15.42578125" style="26" customWidth="1"/>
    <col min="8969" max="8969" width="5.140625" style="26" customWidth="1"/>
    <col min="8970" max="8971" width="8.85546875" style="26"/>
    <col min="8972" max="8972" width="3" style="26" customWidth="1"/>
    <col min="8973" max="8975" width="8.85546875" style="26"/>
    <col min="8976" max="8976" width="7" style="26" customWidth="1"/>
    <col min="8977" max="9216" width="8.85546875" style="26"/>
    <col min="9217" max="9217" width="3" style="26" customWidth="1"/>
    <col min="9218" max="9218" width="4.140625" style="26" customWidth="1"/>
    <col min="9219" max="9219" width="54" style="26" customWidth="1"/>
    <col min="9220" max="9220" width="3.7109375" style="26" customWidth="1"/>
    <col min="9221" max="9221" width="90.28515625" style="26" customWidth="1"/>
    <col min="9222" max="9223" width="8.85546875" style="26"/>
    <col min="9224" max="9224" width="15.42578125" style="26" customWidth="1"/>
    <col min="9225" max="9225" width="5.140625" style="26" customWidth="1"/>
    <col min="9226" max="9227" width="8.85546875" style="26"/>
    <col min="9228" max="9228" width="3" style="26" customWidth="1"/>
    <col min="9229" max="9231" width="8.85546875" style="26"/>
    <col min="9232" max="9232" width="7" style="26" customWidth="1"/>
    <col min="9233" max="9472" width="8.85546875" style="26"/>
    <col min="9473" max="9473" width="3" style="26" customWidth="1"/>
    <col min="9474" max="9474" width="4.140625" style="26" customWidth="1"/>
    <col min="9475" max="9475" width="54" style="26" customWidth="1"/>
    <col min="9476" max="9476" width="3.7109375" style="26" customWidth="1"/>
    <col min="9477" max="9477" width="90.28515625" style="26" customWidth="1"/>
    <col min="9478" max="9479" width="8.85546875" style="26"/>
    <col min="9480" max="9480" width="15.42578125" style="26" customWidth="1"/>
    <col min="9481" max="9481" width="5.140625" style="26" customWidth="1"/>
    <col min="9482" max="9483" width="8.85546875" style="26"/>
    <col min="9484" max="9484" width="3" style="26" customWidth="1"/>
    <col min="9485" max="9487" width="8.85546875" style="26"/>
    <col min="9488" max="9488" width="7" style="26" customWidth="1"/>
    <col min="9489" max="9728" width="8.85546875" style="26"/>
    <col min="9729" max="9729" width="3" style="26" customWidth="1"/>
    <col min="9730" max="9730" width="4.140625" style="26" customWidth="1"/>
    <col min="9731" max="9731" width="54" style="26" customWidth="1"/>
    <col min="9732" max="9732" width="3.7109375" style="26" customWidth="1"/>
    <col min="9733" max="9733" width="90.28515625" style="26" customWidth="1"/>
    <col min="9734" max="9735" width="8.85546875" style="26"/>
    <col min="9736" max="9736" width="15.42578125" style="26" customWidth="1"/>
    <col min="9737" max="9737" width="5.140625" style="26" customWidth="1"/>
    <col min="9738" max="9739" width="8.85546875" style="26"/>
    <col min="9740" max="9740" width="3" style="26" customWidth="1"/>
    <col min="9741" max="9743" width="8.85546875" style="26"/>
    <col min="9744" max="9744" width="7" style="26" customWidth="1"/>
    <col min="9745" max="9984" width="8.85546875" style="26"/>
    <col min="9985" max="9985" width="3" style="26" customWidth="1"/>
    <col min="9986" max="9986" width="4.140625" style="26" customWidth="1"/>
    <col min="9987" max="9987" width="54" style="26" customWidth="1"/>
    <col min="9988" max="9988" width="3.7109375" style="26" customWidth="1"/>
    <col min="9989" max="9989" width="90.28515625" style="26" customWidth="1"/>
    <col min="9990" max="9991" width="8.85546875" style="26"/>
    <col min="9992" max="9992" width="15.42578125" style="26" customWidth="1"/>
    <col min="9993" max="9993" width="5.140625" style="26" customWidth="1"/>
    <col min="9994" max="9995" width="8.85546875" style="26"/>
    <col min="9996" max="9996" width="3" style="26" customWidth="1"/>
    <col min="9997" max="9999" width="8.85546875" style="26"/>
    <col min="10000" max="10000" width="7" style="26" customWidth="1"/>
    <col min="10001" max="10240" width="8.85546875" style="26"/>
    <col min="10241" max="10241" width="3" style="26" customWidth="1"/>
    <col min="10242" max="10242" width="4.140625" style="26" customWidth="1"/>
    <col min="10243" max="10243" width="54" style="26" customWidth="1"/>
    <col min="10244" max="10244" width="3.7109375" style="26" customWidth="1"/>
    <col min="10245" max="10245" width="90.28515625" style="26" customWidth="1"/>
    <col min="10246" max="10247" width="8.85546875" style="26"/>
    <col min="10248" max="10248" width="15.42578125" style="26" customWidth="1"/>
    <col min="10249" max="10249" width="5.140625" style="26" customWidth="1"/>
    <col min="10250" max="10251" width="8.85546875" style="26"/>
    <col min="10252" max="10252" width="3" style="26" customWidth="1"/>
    <col min="10253" max="10255" width="8.85546875" style="26"/>
    <col min="10256" max="10256" width="7" style="26" customWidth="1"/>
    <col min="10257" max="10496" width="8.85546875" style="26"/>
    <col min="10497" max="10497" width="3" style="26" customWidth="1"/>
    <col min="10498" max="10498" width="4.140625" style="26" customWidth="1"/>
    <col min="10499" max="10499" width="54" style="26" customWidth="1"/>
    <col min="10500" max="10500" width="3.7109375" style="26" customWidth="1"/>
    <col min="10501" max="10501" width="90.28515625" style="26" customWidth="1"/>
    <col min="10502" max="10503" width="8.85546875" style="26"/>
    <col min="10504" max="10504" width="15.42578125" style="26" customWidth="1"/>
    <col min="10505" max="10505" width="5.140625" style="26" customWidth="1"/>
    <col min="10506" max="10507" width="8.85546875" style="26"/>
    <col min="10508" max="10508" width="3" style="26" customWidth="1"/>
    <col min="10509" max="10511" width="8.85546875" style="26"/>
    <col min="10512" max="10512" width="7" style="26" customWidth="1"/>
    <col min="10513" max="10752" width="8.85546875" style="26"/>
    <col min="10753" max="10753" width="3" style="26" customWidth="1"/>
    <col min="10754" max="10754" width="4.140625" style="26" customWidth="1"/>
    <col min="10755" max="10755" width="54" style="26" customWidth="1"/>
    <col min="10756" max="10756" width="3.7109375" style="26" customWidth="1"/>
    <col min="10757" max="10757" width="90.28515625" style="26" customWidth="1"/>
    <col min="10758" max="10759" width="8.85546875" style="26"/>
    <col min="10760" max="10760" width="15.42578125" style="26" customWidth="1"/>
    <col min="10761" max="10761" width="5.140625" style="26" customWidth="1"/>
    <col min="10762" max="10763" width="8.85546875" style="26"/>
    <col min="10764" max="10764" width="3" style="26" customWidth="1"/>
    <col min="10765" max="10767" width="8.85546875" style="26"/>
    <col min="10768" max="10768" width="7" style="26" customWidth="1"/>
    <col min="10769" max="11008" width="8.85546875" style="26"/>
    <col min="11009" max="11009" width="3" style="26" customWidth="1"/>
    <col min="11010" max="11010" width="4.140625" style="26" customWidth="1"/>
    <col min="11011" max="11011" width="54" style="26" customWidth="1"/>
    <col min="11012" max="11012" width="3.7109375" style="26" customWidth="1"/>
    <col min="11013" max="11013" width="90.28515625" style="26" customWidth="1"/>
    <col min="11014" max="11015" width="8.85546875" style="26"/>
    <col min="11016" max="11016" width="15.42578125" style="26" customWidth="1"/>
    <col min="11017" max="11017" width="5.140625" style="26" customWidth="1"/>
    <col min="11018" max="11019" width="8.85546875" style="26"/>
    <col min="11020" max="11020" width="3" style="26" customWidth="1"/>
    <col min="11021" max="11023" width="8.85546875" style="26"/>
    <col min="11024" max="11024" width="7" style="26" customWidth="1"/>
    <col min="11025" max="11264" width="8.85546875" style="26"/>
    <col min="11265" max="11265" width="3" style="26" customWidth="1"/>
    <col min="11266" max="11266" width="4.140625" style="26" customWidth="1"/>
    <col min="11267" max="11267" width="54" style="26" customWidth="1"/>
    <col min="11268" max="11268" width="3.7109375" style="26" customWidth="1"/>
    <col min="11269" max="11269" width="90.28515625" style="26" customWidth="1"/>
    <col min="11270" max="11271" width="8.85546875" style="26"/>
    <col min="11272" max="11272" width="15.42578125" style="26" customWidth="1"/>
    <col min="11273" max="11273" width="5.140625" style="26" customWidth="1"/>
    <col min="11274" max="11275" width="8.85546875" style="26"/>
    <col min="11276" max="11276" width="3" style="26" customWidth="1"/>
    <col min="11277" max="11279" width="8.85546875" style="26"/>
    <col min="11280" max="11280" width="7" style="26" customWidth="1"/>
    <col min="11281" max="11520" width="8.85546875" style="26"/>
    <col min="11521" max="11521" width="3" style="26" customWidth="1"/>
    <col min="11522" max="11522" width="4.140625" style="26" customWidth="1"/>
    <col min="11523" max="11523" width="54" style="26" customWidth="1"/>
    <col min="11524" max="11524" width="3.7109375" style="26" customWidth="1"/>
    <col min="11525" max="11525" width="90.28515625" style="26" customWidth="1"/>
    <col min="11526" max="11527" width="8.85546875" style="26"/>
    <col min="11528" max="11528" width="15.42578125" style="26" customWidth="1"/>
    <col min="11529" max="11529" width="5.140625" style="26" customWidth="1"/>
    <col min="11530" max="11531" width="8.85546875" style="26"/>
    <col min="11532" max="11532" width="3" style="26" customWidth="1"/>
    <col min="11533" max="11535" width="8.85546875" style="26"/>
    <col min="11536" max="11536" width="7" style="26" customWidth="1"/>
    <col min="11537" max="11776" width="8.85546875" style="26"/>
    <col min="11777" max="11777" width="3" style="26" customWidth="1"/>
    <col min="11778" max="11778" width="4.140625" style="26" customWidth="1"/>
    <col min="11779" max="11779" width="54" style="26" customWidth="1"/>
    <col min="11780" max="11780" width="3.7109375" style="26" customWidth="1"/>
    <col min="11781" max="11781" width="90.28515625" style="26" customWidth="1"/>
    <col min="11782" max="11783" width="8.85546875" style="26"/>
    <col min="11784" max="11784" width="15.42578125" style="26" customWidth="1"/>
    <col min="11785" max="11785" width="5.140625" style="26" customWidth="1"/>
    <col min="11786" max="11787" width="8.85546875" style="26"/>
    <col min="11788" max="11788" width="3" style="26" customWidth="1"/>
    <col min="11789" max="11791" width="8.85546875" style="26"/>
    <col min="11792" max="11792" width="7" style="26" customWidth="1"/>
    <col min="11793" max="12032" width="8.85546875" style="26"/>
    <col min="12033" max="12033" width="3" style="26" customWidth="1"/>
    <col min="12034" max="12034" width="4.140625" style="26" customWidth="1"/>
    <col min="12035" max="12035" width="54" style="26" customWidth="1"/>
    <col min="12036" max="12036" width="3.7109375" style="26" customWidth="1"/>
    <col min="12037" max="12037" width="90.28515625" style="26" customWidth="1"/>
    <col min="12038" max="12039" width="8.85546875" style="26"/>
    <col min="12040" max="12040" width="15.42578125" style="26" customWidth="1"/>
    <col min="12041" max="12041" width="5.140625" style="26" customWidth="1"/>
    <col min="12042" max="12043" width="8.85546875" style="26"/>
    <col min="12044" max="12044" width="3" style="26" customWidth="1"/>
    <col min="12045" max="12047" width="8.85546875" style="26"/>
    <col min="12048" max="12048" width="7" style="26" customWidth="1"/>
    <col min="12049" max="12288" width="8.85546875" style="26"/>
    <col min="12289" max="12289" width="3" style="26" customWidth="1"/>
    <col min="12290" max="12290" width="4.140625" style="26" customWidth="1"/>
    <col min="12291" max="12291" width="54" style="26" customWidth="1"/>
    <col min="12292" max="12292" width="3.7109375" style="26" customWidth="1"/>
    <col min="12293" max="12293" width="90.28515625" style="26" customWidth="1"/>
    <col min="12294" max="12295" width="8.85546875" style="26"/>
    <col min="12296" max="12296" width="15.42578125" style="26" customWidth="1"/>
    <col min="12297" max="12297" width="5.140625" style="26" customWidth="1"/>
    <col min="12298" max="12299" width="8.85546875" style="26"/>
    <col min="12300" max="12300" width="3" style="26" customWidth="1"/>
    <col min="12301" max="12303" width="8.85546875" style="26"/>
    <col min="12304" max="12304" width="7" style="26" customWidth="1"/>
    <col min="12305" max="12544" width="8.85546875" style="26"/>
    <col min="12545" max="12545" width="3" style="26" customWidth="1"/>
    <col min="12546" max="12546" width="4.140625" style="26" customWidth="1"/>
    <col min="12547" max="12547" width="54" style="26" customWidth="1"/>
    <col min="12548" max="12548" width="3.7109375" style="26" customWidth="1"/>
    <col min="12549" max="12549" width="90.28515625" style="26" customWidth="1"/>
    <col min="12550" max="12551" width="8.85546875" style="26"/>
    <col min="12552" max="12552" width="15.42578125" style="26" customWidth="1"/>
    <col min="12553" max="12553" width="5.140625" style="26" customWidth="1"/>
    <col min="12554" max="12555" width="8.85546875" style="26"/>
    <col min="12556" max="12556" width="3" style="26" customWidth="1"/>
    <col min="12557" max="12559" width="8.85546875" style="26"/>
    <col min="12560" max="12560" width="7" style="26" customWidth="1"/>
    <col min="12561" max="12800" width="8.85546875" style="26"/>
    <col min="12801" max="12801" width="3" style="26" customWidth="1"/>
    <col min="12802" max="12802" width="4.140625" style="26" customWidth="1"/>
    <col min="12803" max="12803" width="54" style="26" customWidth="1"/>
    <col min="12804" max="12804" width="3.7109375" style="26" customWidth="1"/>
    <col min="12805" max="12805" width="90.28515625" style="26" customWidth="1"/>
    <col min="12806" max="12807" width="8.85546875" style="26"/>
    <col min="12808" max="12808" width="15.42578125" style="26" customWidth="1"/>
    <col min="12809" max="12809" width="5.140625" style="26" customWidth="1"/>
    <col min="12810" max="12811" width="8.85546875" style="26"/>
    <col min="12812" max="12812" width="3" style="26" customWidth="1"/>
    <col min="12813" max="12815" width="8.85546875" style="26"/>
    <col min="12816" max="12816" width="7" style="26" customWidth="1"/>
    <col min="12817" max="13056" width="8.85546875" style="26"/>
    <col min="13057" max="13057" width="3" style="26" customWidth="1"/>
    <col min="13058" max="13058" width="4.140625" style="26" customWidth="1"/>
    <col min="13059" max="13059" width="54" style="26" customWidth="1"/>
    <col min="13060" max="13060" width="3.7109375" style="26" customWidth="1"/>
    <col min="13061" max="13061" width="90.28515625" style="26" customWidth="1"/>
    <col min="13062" max="13063" width="8.85546875" style="26"/>
    <col min="13064" max="13064" width="15.42578125" style="26" customWidth="1"/>
    <col min="13065" max="13065" width="5.140625" style="26" customWidth="1"/>
    <col min="13066" max="13067" width="8.85546875" style="26"/>
    <col min="13068" max="13068" width="3" style="26" customWidth="1"/>
    <col min="13069" max="13071" width="8.85546875" style="26"/>
    <col min="13072" max="13072" width="7" style="26" customWidth="1"/>
    <col min="13073" max="13312" width="8.85546875" style="26"/>
    <col min="13313" max="13313" width="3" style="26" customWidth="1"/>
    <col min="13314" max="13314" width="4.140625" style="26" customWidth="1"/>
    <col min="13315" max="13315" width="54" style="26" customWidth="1"/>
    <col min="13316" max="13316" width="3.7109375" style="26" customWidth="1"/>
    <col min="13317" max="13317" width="90.28515625" style="26" customWidth="1"/>
    <col min="13318" max="13319" width="8.85546875" style="26"/>
    <col min="13320" max="13320" width="15.42578125" style="26" customWidth="1"/>
    <col min="13321" max="13321" width="5.140625" style="26" customWidth="1"/>
    <col min="13322" max="13323" width="8.85546875" style="26"/>
    <col min="13324" max="13324" width="3" style="26" customWidth="1"/>
    <col min="13325" max="13327" width="8.85546875" style="26"/>
    <col min="13328" max="13328" width="7" style="26" customWidth="1"/>
    <col min="13329" max="13568" width="8.85546875" style="26"/>
    <col min="13569" max="13569" width="3" style="26" customWidth="1"/>
    <col min="13570" max="13570" width="4.140625" style="26" customWidth="1"/>
    <col min="13571" max="13571" width="54" style="26" customWidth="1"/>
    <col min="13572" max="13572" width="3.7109375" style="26" customWidth="1"/>
    <col min="13573" max="13573" width="90.28515625" style="26" customWidth="1"/>
    <col min="13574" max="13575" width="8.85546875" style="26"/>
    <col min="13576" max="13576" width="15.42578125" style="26" customWidth="1"/>
    <col min="13577" max="13577" width="5.140625" style="26" customWidth="1"/>
    <col min="13578" max="13579" width="8.85546875" style="26"/>
    <col min="13580" max="13580" width="3" style="26" customWidth="1"/>
    <col min="13581" max="13583" width="8.85546875" style="26"/>
    <col min="13584" max="13584" width="7" style="26" customWidth="1"/>
    <col min="13585" max="13824" width="8.85546875" style="26"/>
    <col min="13825" max="13825" width="3" style="26" customWidth="1"/>
    <col min="13826" max="13826" width="4.140625" style="26" customWidth="1"/>
    <col min="13827" max="13827" width="54" style="26" customWidth="1"/>
    <col min="13828" max="13828" width="3.7109375" style="26" customWidth="1"/>
    <col min="13829" max="13829" width="90.28515625" style="26" customWidth="1"/>
    <col min="13830" max="13831" width="8.85546875" style="26"/>
    <col min="13832" max="13832" width="15.42578125" style="26" customWidth="1"/>
    <col min="13833" max="13833" width="5.140625" style="26" customWidth="1"/>
    <col min="13834" max="13835" width="8.85546875" style="26"/>
    <col min="13836" max="13836" width="3" style="26" customWidth="1"/>
    <col min="13837" max="13839" width="8.85546875" style="26"/>
    <col min="13840" max="13840" width="7" style="26" customWidth="1"/>
    <col min="13841" max="14080" width="8.85546875" style="26"/>
    <col min="14081" max="14081" width="3" style="26" customWidth="1"/>
    <col min="14082" max="14082" width="4.140625" style="26" customWidth="1"/>
    <col min="14083" max="14083" width="54" style="26" customWidth="1"/>
    <col min="14084" max="14084" width="3.7109375" style="26" customWidth="1"/>
    <col min="14085" max="14085" width="90.28515625" style="26" customWidth="1"/>
    <col min="14086" max="14087" width="8.85546875" style="26"/>
    <col min="14088" max="14088" width="15.42578125" style="26" customWidth="1"/>
    <col min="14089" max="14089" width="5.140625" style="26" customWidth="1"/>
    <col min="14090" max="14091" width="8.85546875" style="26"/>
    <col min="14092" max="14092" width="3" style="26" customWidth="1"/>
    <col min="14093" max="14095" width="8.85546875" style="26"/>
    <col min="14096" max="14096" width="7" style="26" customWidth="1"/>
    <col min="14097" max="14336" width="8.85546875" style="26"/>
    <col min="14337" max="14337" width="3" style="26" customWidth="1"/>
    <col min="14338" max="14338" width="4.140625" style="26" customWidth="1"/>
    <col min="14339" max="14339" width="54" style="26" customWidth="1"/>
    <col min="14340" max="14340" width="3.7109375" style="26" customWidth="1"/>
    <col min="14341" max="14341" width="90.28515625" style="26" customWidth="1"/>
    <col min="14342" max="14343" width="8.85546875" style="26"/>
    <col min="14344" max="14344" width="15.42578125" style="26" customWidth="1"/>
    <col min="14345" max="14345" width="5.140625" style="26" customWidth="1"/>
    <col min="14346" max="14347" width="8.85546875" style="26"/>
    <col min="14348" max="14348" width="3" style="26" customWidth="1"/>
    <col min="14349" max="14351" width="8.85546875" style="26"/>
    <col min="14352" max="14352" width="7" style="26" customWidth="1"/>
    <col min="14353" max="14592" width="8.85546875" style="26"/>
    <col min="14593" max="14593" width="3" style="26" customWidth="1"/>
    <col min="14594" max="14594" width="4.140625" style="26" customWidth="1"/>
    <col min="14595" max="14595" width="54" style="26" customWidth="1"/>
    <col min="14596" max="14596" width="3.7109375" style="26" customWidth="1"/>
    <col min="14597" max="14597" width="90.28515625" style="26" customWidth="1"/>
    <col min="14598" max="14599" width="8.85546875" style="26"/>
    <col min="14600" max="14600" width="15.42578125" style="26" customWidth="1"/>
    <col min="14601" max="14601" width="5.140625" style="26" customWidth="1"/>
    <col min="14602" max="14603" width="8.85546875" style="26"/>
    <col min="14604" max="14604" width="3" style="26" customWidth="1"/>
    <col min="14605" max="14607" width="8.85546875" style="26"/>
    <col min="14608" max="14608" width="7" style="26" customWidth="1"/>
    <col min="14609" max="14848" width="8.85546875" style="26"/>
    <col min="14849" max="14849" width="3" style="26" customWidth="1"/>
    <col min="14850" max="14850" width="4.140625" style="26" customWidth="1"/>
    <col min="14851" max="14851" width="54" style="26" customWidth="1"/>
    <col min="14852" max="14852" width="3.7109375" style="26" customWidth="1"/>
    <col min="14853" max="14853" width="90.28515625" style="26" customWidth="1"/>
    <col min="14854" max="14855" width="8.85546875" style="26"/>
    <col min="14856" max="14856" width="15.42578125" style="26" customWidth="1"/>
    <col min="14857" max="14857" width="5.140625" style="26" customWidth="1"/>
    <col min="14858" max="14859" width="8.85546875" style="26"/>
    <col min="14860" max="14860" width="3" style="26" customWidth="1"/>
    <col min="14861" max="14863" width="8.85546875" style="26"/>
    <col min="14864" max="14864" width="7" style="26" customWidth="1"/>
    <col min="14865" max="15104" width="8.85546875" style="26"/>
    <col min="15105" max="15105" width="3" style="26" customWidth="1"/>
    <col min="15106" max="15106" width="4.140625" style="26" customWidth="1"/>
    <col min="15107" max="15107" width="54" style="26" customWidth="1"/>
    <col min="15108" max="15108" width="3.7109375" style="26" customWidth="1"/>
    <col min="15109" max="15109" width="90.28515625" style="26" customWidth="1"/>
    <col min="15110" max="15111" width="8.85546875" style="26"/>
    <col min="15112" max="15112" width="15.42578125" style="26" customWidth="1"/>
    <col min="15113" max="15113" width="5.140625" style="26" customWidth="1"/>
    <col min="15114" max="15115" width="8.85546875" style="26"/>
    <col min="15116" max="15116" width="3" style="26" customWidth="1"/>
    <col min="15117" max="15119" width="8.85546875" style="26"/>
    <col min="15120" max="15120" width="7" style="26" customWidth="1"/>
    <col min="15121" max="15360" width="8.85546875" style="26"/>
    <col min="15361" max="15361" width="3" style="26" customWidth="1"/>
    <col min="15362" max="15362" width="4.140625" style="26" customWidth="1"/>
    <col min="15363" max="15363" width="54" style="26" customWidth="1"/>
    <col min="15364" max="15364" width="3.7109375" style="26" customWidth="1"/>
    <col min="15365" max="15365" width="90.28515625" style="26" customWidth="1"/>
    <col min="15366" max="15367" width="8.85546875" style="26"/>
    <col min="15368" max="15368" width="15.42578125" style="26" customWidth="1"/>
    <col min="15369" max="15369" width="5.140625" style="26" customWidth="1"/>
    <col min="15370" max="15371" width="8.85546875" style="26"/>
    <col min="15372" max="15372" width="3" style="26" customWidth="1"/>
    <col min="15373" max="15375" width="8.85546875" style="26"/>
    <col min="15376" max="15376" width="7" style="26" customWidth="1"/>
    <col min="15377" max="15616" width="8.85546875" style="26"/>
    <col min="15617" max="15617" width="3" style="26" customWidth="1"/>
    <col min="15618" max="15618" width="4.140625" style="26" customWidth="1"/>
    <col min="15619" max="15619" width="54" style="26" customWidth="1"/>
    <col min="15620" max="15620" width="3.7109375" style="26" customWidth="1"/>
    <col min="15621" max="15621" width="90.28515625" style="26" customWidth="1"/>
    <col min="15622" max="15623" width="8.85546875" style="26"/>
    <col min="15624" max="15624" width="15.42578125" style="26" customWidth="1"/>
    <col min="15625" max="15625" width="5.140625" style="26" customWidth="1"/>
    <col min="15626" max="15627" width="8.85546875" style="26"/>
    <col min="15628" max="15628" width="3" style="26" customWidth="1"/>
    <col min="15629" max="15631" width="8.85546875" style="26"/>
    <col min="15632" max="15632" width="7" style="26" customWidth="1"/>
    <col min="15633" max="15872" width="8.85546875" style="26"/>
    <col min="15873" max="15873" width="3" style="26" customWidth="1"/>
    <col min="15874" max="15874" width="4.140625" style="26" customWidth="1"/>
    <col min="15875" max="15875" width="54" style="26" customWidth="1"/>
    <col min="15876" max="15876" width="3.7109375" style="26" customWidth="1"/>
    <col min="15877" max="15877" width="90.28515625" style="26" customWidth="1"/>
    <col min="15878" max="15879" width="8.85546875" style="26"/>
    <col min="15880" max="15880" width="15.42578125" style="26" customWidth="1"/>
    <col min="15881" max="15881" width="5.140625" style="26" customWidth="1"/>
    <col min="15882" max="15883" width="8.85546875" style="26"/>
    <col min="15884" max="15884" width="3" style="26" customWidth="1"/>
    <col min="15885" max="15887" width="8.85546875" style="26"/>
    <col min="15888" max="15888" width="7" style="26" customWidth="1"/>
    <col min="15889" max="16128" width="8.85546875" style="26"/>
    <col min="16129" max="16129" width="3" style="26" customWidth="1"/>
    <col min="16130" max="16130" width="4.140625" style="26" customWidth="1"/>
    <col min="16131" max="16131" width="54" style="26" customWidth="1"/>
    <col min="16132" max="16132" width="3.7109375" style="26" customWidth="1"/>
    <col min="16133" max="16133" width="90.28515625" style="26" customWidth="1"/>
    <col min="16134" max="16135" width="8.85546875" style="26"/>
    <col min="16136" max="16136" width="15.42578125" style="26" customWidth="1"/>
    <col min="16137" max="16137" width="5.140625" style="26" customWidth="1"/>
    <col min="16138" max="16139" width="8.85546875" style="26"/>
    <col min="16140" max="16140" width="3" style="26" customWidth="1"/>
    <col min="16141" max="16143" width="8.85546875" style="26"/>
    <col min="16144" max="16144" width="7" style="26" customWidth="1"/>
    <col min="16145" max="16384" width="8.85546875" style="26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spans="5:8" ht="17.100000000000001" customHeight="1" x14ac:dyDescent="0.25"/>
    <row r="18" spans="5:8" ht="17.100000000000001" customHeight="1" x14ac:dyDescent="0.25"/>
    <row r="19" spans="5:8" ht="17.100000000000001" customHeight="1" x14ac:dyDescent="0.25"/>
    <row r="30" spans="5:8" s="27" customFormat="1" x14ac:dyDescent="0.25">
      <c r="E30" s="26"/>
      <c r="F30" s="26"/>
      <c r="G30" s="26"/>
      <c r="H30" s="26"/>
    </row>
    <row r="31" spans="5:8" s="27" customFormat="1" x14ac:dyDescent="0.25">
      <c r="E31" s="26"/>
      <c r="F31" s="26"/>
      <c r="G31" s="26"/>
      <c r="H31" s="26"/>
    </row>
    <row r="32" spans="5:8" s="27" customFormat="1" x14ac:dyDescent="0.25"/>
    <row r="40" spans="2:3" x14ac:dyDescent="0.25">
      <c r="B40" s="28"/>
      <c r="C40" s="2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G148"/>
  <sheetViews>
    <sheetView tabSelected="1" workbookViewId="0">
      <pane xSplit="8" ySplit="2" topLeftCell="CJ32" activePane="bottomRight" state="frozenSplit"/>
      <selection pane="topRight" activeCell="I1" sqref="I1"/>
      <selection pane="bottomLeft" activeCell="A3" sqref="A3"/>
      <selection pane="bottomRight" activeCell="H2" sqref="H2"/>
    </sheetView>
  </sheetViews>
  <sheetFormatPr defaultRowHeight="15" x14ac:dyDescent="0.25"/>
  <cols>
    <col min="1" max="7" width="3" style="24" customWidth="1"/>
    <col min="8" max="8" width="26.140625" style="24" customWidth="1"/>
    <col min="9" max="9" width="8.7109375" style="25" bestFit="1" customWidth="1"/>
    <col min="10" max="10" width="2.28515625" style="25" customWidth="1"/>
    <col min="11" max="11" width="8.7109375" style="25" bestFit="1" customWidth="1"/>
    <col min="12" max="12" width="2.28515625" style="25" customWidth="1"/>
    <col min="13" max="13" width="12" style="25" bestFit="1" customWidth="1"/>
    <col min="14" max="14" width="2.28515625" style="25" customWidth="1"/>
    <col min="15" max="15" width="10.28515625" style="25" bestFit="1" customWidth="1"/>
    <col min="16" max="16" width="2.28515625" style="25" customWidth="1"/>
    <col min="17" max="17" width="8.7109375" style="25" bestFit="1" customWidth="1"/>
    <col min="18" max="18" width="2.28515625" style="25" customWidth="1"/>
    <col min="19" max="19" width="8.7109375" style="25" bestFit="1" customWidth="1"/>
    <col min="20" max="20" width="2.28515625" style="25" customWidth="1"/>
    <col min="21" max="21" width="12" style="25" bestFit="1" customWidth="1"/>
    <col min="22" max="22" width="2.28515625" style="25" customWidth="1"/>
    <col min="23" max="23" width="10.28515625" style="25" bestFit="1" customWidth="1"/>
    <col min="24" max="24" width="2.28515625" style="25" customWidth="1"/>
    <col min="25" max="25" width="8.42578125" style="25" bestFit="1" customWidth="1"/>
    <col min="26" max="26" width="2.28515625" style="25" customWidth="1"/>
    <col min="27" max="27" width="8.7109375" style="25" bestFit="1" customWidth="1"/>
    <col min="28" max="28" width="2.28515625" style="25" customWidth="1"/>
    <col min="29" max="29" width="12" style="25" bestFit="1" customWidth="1"/>
    <col min="30" max="30" width="2.28515625" style="25" customWidth="1"/>
    <col min="31" max="31" width="10.28515625" style="25" bestFit="1" customWidth="1"/>
    <col min="32" max="32" width="2.28515625" style="25" customWidth="1"/>
    <col min="33" max="33" width="8.42578125" style="25" bestFit="1" customWidth="1"/>
    <col min="34" max="34" width="2.28515625" style="25" customWidth="1"/>
    <col min="35" max="35" width="8.7109375" style="25" bestFit="1" customWidth="1"/>
    <col min="36" max="36" width="2.28515625" style="25" customWidth="1"/>
    <col min="37" max="37" width="12" style="25" bestFit="1" customWidth="1"/>
    <col min="38" max="38" width="2.28515625" style="25" customWidth="1"/>
    <col min="39" max="39" width="10.28515625" style="25" bestFit="1" customWidth="1"/>
    <col min="40" max="40" width="2.28515625" style="25" customWidth="1"/>
    <col min="41" max="41" width="7.85546875" style="25" bestFit="1" customWidth="1"/>
    <col min="42" max="42" width="2.28515625" style="25" customWidth="1"/>
    <col min="43" max="43" width="8.42578125" style="25" bestFit="1" customWidth="1"/>
    <col min="44" max="44" width="2.28515625" style="25" customWidth="1"/>
    <col min="45" max="45" width="12" style="25" bestFit="1" customWidth="1"/>
    <col min="46" max="46" width="2.28515625" style="25" customWidth="1"/>
    <col min="47" max="47" width="10.28515625" style="25" bestFit="1" customWidth="1"/>
    <col min="48" max="48" width="2.28515625" style="25" customWidth="1"/>
    <col min="49" max="49" width="9.28515625" style="25" bestFit="1" customWidth="1"/>
    <col min="50" max="50" width="2.28515625" style="25" customWidth="1"/>
    <col min="51" max="51" width="8.7109375" style="25" bestFit="1" customWidth="1"/>
    <col min="52" max="52" width="2.28515625" style="25" customWidth="1"/>
    <col min="53" max="53" width="12" style="25" bestFit="1" customWidth="1"/>
    <col min="54" max="54" width="2.28515625" style="25" customWidth="1"/>
    <col min="55" max="55" width="10.28515625" style="25" bestFit="1" customWidth="1"/>
    <col min="56" max="56" width="2.28515625" style="25" customWidth="1"/>
    <col min="57" max="57" width="8.42578125" style="25" bestFit="1" customWidth="1"/>
    <col min="58" max="58" width="2.28515625" style="25" customWidth="1"/>
    <col min="59" max="59" width="8.42578125" style="25" bestFit="1" customWidth="1"/>
    <col min="60" max="60" width="2.28515625" style="25" customWidth="1"/>
    <col min="61" max="61" width="12" style="25" bestFit="1" customWidth="1"/>
    <col min="62" max="62" width="2.28515625" style="25" customWidth="1"/>
    <col min="63" max="63" width="10.28515625" style="25" bestFit="1" customWidth="1"/>
    <col min="64" max="64" width="2.28515625" style="25" customWidth="1"/>
    <col min="65" max="65" width="8.7109375" style="25" bestFit="1" customWidth="1"/>
    <col min="66" max="66" width="2.28515625" style="25" customWidth="1"/>
    <col min="67" max="67" width="8.42578125" style="25" bestFit="1" customWidth="1"/>
    <col min="68" max="68" width="2.28515625" style="25" customWidth="1"/>
    <col min="69" max="69" width="12" style="25" bestFit="1" customWidth="1"/>
    <col min="70" max="70" width="2.28515625" style="25" customWidth="1"/>
    <col min="71" max="71" width="10.28515625" style="25" bestFit="1" customWidth="1"/>
    <col min="72" max="72" width="2.28515625" style="25" customWidth="1"/>
    <col min="73" max="73" width="8.42578125" style="25" bestFit="1" customWidth="1"/>
    <col min="74" max="74" width="2.28515625" style="25" customWidth="1"/>
    <col min="75" max="75" width="8.7109375" style="25" bestFit="1" customWidth="1"/>
    <col min="76" max="76" width="2.28515625" style="25" customWidth="1"/>
    <col min="77" max="77" width="12" style="25" bestFit="1" customWidth="1"/>
    <col min="78" max="78" width="2.28515625" style="25" customWidth="1"/>
    <col min="79" max="79" width="10.28515625" style="25" bestFit="1" customWidth="1"/>
    <col min="80" max="80" width="2.28515625" style="25" customWidth="1"/>
    <col min="81" max="81" width="8.42578125" style="25" bestFit="1" customWidth="1"/>
    <col min="82" max="82" width="2.28515625" style="25" customWidth="1"/>
    <col min="83" max="83" width="9.28515625" style="25" bestFit="1" customWidth="1"/>
    <col min="84" max="84" width="2.28515625" style="25" customWidth="1"/>
    <col min="85" max="85" width="12" style="25" bestFit="1" customWidth="1"/>
    <col min="86" max="86" width="2.28515625" style="25" customWidth="1"/>
    <col min="87" max="87" width="10.28515625" style="25" bestFit="1" customWidth="1"/>
    <col min="88" max="88" width="2.28515625" style="25" customWidth="1"/>
    <col min="89" max="89" width="8.7109375" style="25" bestFit="1" customWidth="1"/>
    <col min="90" max="90" width="2.28515625" style="25" customWidth="1"/>
    <col min="91" max="91" width="8.42578125" style="25" bestFit="1" customWidth="1"/>
    <col min="92" max="92" width="2.28515625" style="25" customWidth="1"/>
    <col min="93" max="93" width="12" style="25" bestFit="1" customWidth="1"/>
    <col min="94" max="94" width="2.28515625" style="25" customWidth="1"/>
    <col min="95" max="95" width="10.28515625" style="25" bestFit="1" customWidth="1"/>
    <col min="96" max="96" width="2.28515625" style="25" customWidth="1"/>
    <col min="97" max="97" width="10.85546875" style="25" bestFit="1" customWidth="1"/>
    <col min="98" max="98" width="2.28515625" style="25" customWidth="1"/>
    <col min="99" max="99" width="8.7109375" style="25" bestFit="1" customWidth="1"/>
    <col min="100" max="100" width="2.28515625" style="25" customWidth="1"/>
    <col min="101" max="101" width="12" style="25" bestFit="1" customWidth="1"/>
    <col min="102" max="102" width="2.28515625" style="25" customWidth="1"/>
    <col min="103" max="103" width="10.28515625" style="25" bestFit="1" customWidth="1"/>
    <col min="104" max="104" width="2.28515625" style="25" customWidth="1"/>
    <col min="105" max="105" width="14.140625" style="25" bestFit="1" customWidth="1"/>
    <col min="106" max="106" width="2.28515625" style="25" customWidth="1"/>
    <col min="107" max="107" width="10" style="25" bestFit="1" customWidth="1"/>
    <col min="108" max="108" width="2.28515625" style="25" customWidth="1"/>
    <col min="109" max="109" width="12" style="25" bestFit="1" customWidth="1"/>
    <col min="110" max="110" width="2.28515625" style="25" customWidth="1"/>
    <col min="111" max="111" width="10.28515625" style="25" bestFit="1" customWidth="1"/>
  </cols>
  <sheetData>
    <row r="1" spans="1:111" ht="15.75" thickBot="1" x14ac:dyDescent="0.3">
      <c r="A1" s="2"/>
      <c r="B1" s="2"/>
      <c r="C1" s="2"/>
      <c r="D1" s="2"/>
      <c r="E1" s="2"/>
      <c r="F1" s="2"/>
      <c r="G1" s="2"/>
      <c r="H1" s="2"/>
      <c r="I1" s="4"/>
      <c r="J1" s="3"/>
      <c r="K1" s="4"/>
      <c r="L1" s="3"/>
      <c r="M1" s="4"/>
      <c r="N1" s="3"/>
      <c r="O1" s="4"/>
      <c r="P1" s="1"/>
      <c r="Q1" s="4"/>
      <c r="R1" s="3"/>
      <c r="S1" s="4"/>
      <c r="T1" s="3"/>
      <c r="U1" s="4"/>
      <c r="V1" s="3"/>
      <c r="W1" s="4"/>
      <c r="X1" s="1"/>
      <c r="Y1" s="4"/>
      <c r="Z1" s="3"/>
      <c r="AA1" s="4"/>
      <c r="AB1" s="3"/>
      <c r="AC1" s="4"/>
      <c r="AD1" s="3"/>
      <c r="AE1" s="4"/>
      <c r="AF1" s="1"/>
      <c r="AG1" s="4"/>
      <c r="AH1" s="3"/>
      <c r="AI1" s="4"/>
      <c r="AJ1" s="3"/>
      <c r="AK1" s="4"/>
      <c r="AL1" s="3"/>
      <c r="AM1" s="4"/>
      <c r="AN1" s="1"/>
      <c r="AO1" s="4"/>
      <c r="AP1" s="3"/>
      <c r="AQ1" s="4"/>
      <c r="AR1" s="3"/>
      <c r="AS1" s="4"/>
      <c r="AT1" s="3"/>
      <c r="AU1" s="4"/>
      <c r="AV1" s="1"/>
      <c r="AW1" s="4"/>
      <c r="AX1" s="3"/>
      <c r="AY1" s="4"/>
      <c r="AZ1" s="3"/>
      <c r="BA1" s="4"/>
      <c r="BB1" s="3"/>
      <c r="BC1" s="4"/>
      <c r="BD1" s="1"/>
      <c r="BE1" s="4"/>
      <c r="BF1" s="3"/>
      <c r="BG1" s="4"/>
      <c r="BH1" s="3"/>
      <c r="BI1" s="4"/>
      <c r="BJ1" s="3"/>
      <c r="BK1" s="4"/>
      <c r="BL1" s="1"/>
      <c r="BM1" s="4"/>
      <c r="BN1" s="3"/>
      <c r="BO1" s="4"/>
      <c r="BP1" s="3"/>
      <c r="BQ1" s="4"/>
      <c r="BR1" s="3"/>
      <c r="BS1" s="4"/>
      <c r="BT1" s="1"/>
      <c r="BU1" s="4"/>
      <c r="BV1" s="3"/>
      <c r="BW1" s="4"/>
      <c r="BX1" s="3"/>
      <c r="BY1" s="4"/>
      <c r="BZ1" s="3"/>
      <c r="CA1" s="4"/>
      <c r="CB1" s="1"/>
      <c r="CC1" s="4"/>
      <c r="CD1" s="3"/>
      <c r="CE1" s="4"/>
      <c r="CF1" s="3"/>
      <c r="CG1" s="4"/>
      <c r="CH1" s="3"/>
      <c r="CI1" s="4"/>
      <c r="CJ1" s="1"/>
      <c r="CK1" s="4"/>
      <c r="CL1" s="3"/>
      <c r="CM1" s="4"/>
      <c r="CN1" s="3"/>
      <c r="CO1" s="4"/>
      <c r="CP1" s="3"/>
      <c r="CQ1" s="4"/>
      <c r="CR1" s="1"/>
      <c r="CS1" s="4"/>
      <c r="CT1" s="3"/>
      <c r="CU1" s="4"/>
      <c r="CV1" s="3"/>
      <c r="CW1" s="4"/>
      <c r="CX1" s="3"/>
      <c r="CY1" s="4"/>
      <c r="CZ1" s="1"/>
      <c r="DA1" s="5" t="s">
        <v>0</v>
      </c>
      <c r="DB1" s="3"/>
      <c r="DC1" s="4"/>
      <c r="DD1" s="3"/>
      <c r="DE1" s="4"/>
      <c r="DF1" s="3"/>
      <c r="DG1" s="4"/>
    </row>
    <row r="2" spans="1:111" s="23" customFormat="1" ht="16.5" thickTop="1" thickBot="1" x14ac:dyDescent="0.3">
      <c r="A2" s="20"/>
      <c r="B2" s="20"/>
      <c r="C2" s="20"/>
      <c r="D2" s="20"/>
      <c r="E2" s="20"/>
      <c r="F2" s="20"/>
      <c r="G2" s="20"/>
      <c r="H2" s="20"/>
      <c r="I2" s="21" t="s">
        <v>1</v>
      </c>
      <c r="J2" s="22"/>
      <c r="K2" s="21" t="s">
        <v>2</v>
      </c>
      <c r="L2" s="22"/>
      <c r="M2" s="21" t="s">
        <v>3</v>
      </c>
      <c r="N2" s="22"/>
      <c r="O2" s="21" t="s">
        <v>4</v>
      </c>
      <c r="P2" s="22"/>
      <c r="Q2" s="21" t="s">
        <v>5</v>
      </c>
      <c r="R2" s="22"/>
      <c r="S2" s="21" t="s">
        <v>2</v>
      </c>
      <c r="T2" s="22"/>
      <c r="U2" s="21" t="s">
        <v>3</v>
      </c>
      <c r="V2" s="22"/>
      <c r="W2" s="21" t="s">
        <v>4</v>
      </c>
      <c r="X2" s="22"/>
      <c r="Y2" s="21" t="s">
        <v>6</v>
      </c>
      <c r="Z2" s="22"/>
      <c r="AA2" s="21" t="s">
        <v>2</v>
      </c>
      <c r="AB2" s="22"/>
      <c r="AC2" s="21" t="s">
        <v>3</v>
      </c>
      <c r="AD2" s="22"/>
      <c r="AE2" s="21" t="s">
        <v>4</v>
      </c>
      <c r="AF2" s="22"/>
      <c r="AG2" s="21" t="s">
        <v>7</v>
      </c>
      <c r="AH2" s="22"/>
      <c r="AI2" s="21" t="s">
        <v>2</v>
      </c>
      <c r="AJ2" s="22"/>
      <c r="AK2" s="21" t="s">
        <v>3</v>
      </c>
      <c r="AL2" s="22"/>
      <c r="AM2" s="21" t="s">
        <v>4</v>
      </c>
      <c r="AN2" s="22"/>
      <c r="AO2" s="21" t="s">
        <v>8</v>
      </c>
      <c r="AP2" s="22"/>
      <c r="AQ2" s="21" t="s">
        <v>2</v>
      </c>
      <c r="AR2" s="22"/>
      <c r="AS2" s="21" t="s">
        <v>3</v>
      </c>
      <c r="AT2" s="22"/>
      <c r="AU2" s="21" t="s">
        <v>4</v>
      </c>
      <c r="AV2" s="22"/>
      <c r="AW2" s="21" t="s">
        <v>9</v>
      </c>
      <c r="AX2" s="22"/>
      <c r="AY2" s="21" t="s">
        <v>2</v>
      </c>
      <c r="AZ2" s="22"/>
      <c r="BA2" s="21" t="s">
        <v>3</v>
      </c>
      <c r="BB2" s="22"/>
      <c r="BC2" s="21" t="s">
        <v>4</v>
      </c>
      <c r="BD2" s="22"/>
      <c r="BE2" s="21" t="s">
        <v>10</v>
      </c>
      <c r="BF2" s="22"/>
      <c r="BG2" s="21" t="s">
        <v>2</v>
      </c>
      <c r="BH2" s="22"/>
      <c r="BI2" s="21" t="s">
        <v>3</v>
      </c>
      <c r="BJ2" s="22"/>
      <c r="BK2" s="21" t="s">
        <v>4</v>
      </c>
      <c r="BL2" s="22"/>
      <c r="BM2" s="21" t="s">
        <v>11</v>
      </c>
      <c r="BN2" s="22"/>
      <c r="BO2" s="21" t="s">
        <v>2</v>
      </c>
      <c r="BP2" s="22"/>
      <c r="BQ2" s="21" t="s">
        <v>3</v>
      </c>
      <c r="BR2" s="22"/>
      <c r="BS2" s="21" t="s">
        <v>4</v>
      </c>
      <c r="BT2" s="22"/>
      <c r="BU2" s="21" t="s">
        <v>12</v>
      </c>
      <c r="BV2" s="22"/>
      <c r="BW2" s="21" t="s">
        <v>2</v>
      </c>
      <c r="BX2" s="22"/>
      <c r="BY2" s="21" t="s">
        <v>3</v>
      </c>
      <c r="BZ2" s="22"/>
      <c r="CA2" s="21" t="s">
        <v>4</v>
      </c>
      <c r="CB2" s="22"/>
      <c r="CC2" s="21" t="s">
        <v>13</v>
      </c>
      <c r="CD2" s="22"/>
      <c r="CE2" s="21" t="s">
        <v>2</v>
      </c>
      <c r="CF2" s="22"/>
      <c r="CG2" s="21" t="s">
        <v>3</v>
      </c>
      <c r="CH2" s="22"/>
      <c r="CI2" s="21" t="s">
        <v>4</v>
      </c>
      <c r="CJ2" s="22"/>
      <c r="CK2" s="21" t="s">
        <v>14</v>
      </c>
      <c r="CL2" s="22"/>
      <c r="CM2" s="21" t="s">
        <v>2</v>
      </c>
      <c r="CN2" s="22"/>
      <c r="CO2" s="21" t="s">
        <v>3</v>
      </c>
      <c r="CP2" s="22"/>
      <c r="CQ2" s="21" t="s">
        <v>4</v>
      </c>
      <c r="CR2" s="22"/>
      <c r="CS2" s="21" t="s">
        <v>15</v>
      </c>
      <c r="CT2" s="22"/>
      <c r="CU2" s="21" t="s">
        <v>2</v>
      </c>
      <c r="CV2" s="22"/>
      <c r="CW2" s="21" t="s">
        <v>3</v>
      </c>
      <c r="CX2" s="22"/>
      <c r="CY2" s="21" t="s">
        <v>4</v>
      </c>
      <c r="CZ2" s="22"/>
      <c r="DA2" s="21" t="s">
        <v>16</v>
      </c>
      <c r="DB2" s="22"/>
      <c r="DC2" s="21" t="s">
        <v>2</v>
      </c>
      <c r="DD2" s="22"/>
      <c r="DE2" s="21" t="s">
        <v>3</v>
      </c>
      <c r="DF2" s="22"/>
      <c r="DG2" s="21" t="s">
        <v>4</v>
      </c>
    </row>
    <row r="3" spans="1:111" ht="15.75" thickTop="1" x14ac:dyDescent="0.25">
      <c r="A3" s="2"/>
      <c r="B3" s="2" t="s">
        <v>17</v>
      </c>
      <c r="C3" s="2"/>
      <c r="D3" s="2"/>
      <c r="E3" s="2"/>
      <c r="F3" s="2"/>
      <c r="G3" s="2"/>
      <c r="H3" s="2"/>
      <c r="I3" s="6"/>
      <c r="J3" s="7"/>
      <c r="K3" s="6"/>
      <c r="L3" s="7"/>
      <c r="M3" s="6"/>
      <c r="N3" s="7"/>
      <c r="O3" s="8"/>
      <c r="P3" s="7"/>
      <c r="Q3" s="6"/>
      <c r="R3" s="7"/>
      <c r="S3" s="6"/>
      <c r="T3" s="7"/>
      <c r="U3" s="6"/>
      <c r="V3" s="7"/>
      <c r="W3" s="8"/>
      <c r="X3" s="7"/>
      <c r="Y3" s="6"/>
      <c r="Z3" s="7"/>
      <c r="AA3" s="6"/>
      <c r="AB3" s="7"/>
      <c r="AC3" s="6"/>
      <c r="AD3" s="7"/>
      <c r="AE3" s="8"/>
      <c r="AF3" s="7"/>
      <c r="AG3" s="6"/>
      <c r="AH3" s="7"/>
      <c r="AI3" s="6"/>
      <c r="AJ3" s="7"/>
      <c r="AK3" s="6"/>
      <c r="AL3" s="7"/>
      <c r="AM3" s="8"/>
      <c r="AN3" s="7"/>
      <c r="AO3" s="6"/>
      <c r="AP3" s="7"/>
      <c r="AQ3" s="6"/>
      <c r="AR3" s="7"/>
      <c r="AS3" s="6"/>
      <c r="AT3" s="7"/>
      <c r="AU3" s="8"/>
      <c r="AV3" s="7"/>
      <c r="AW3" s="6"/>
      <c r="AX3" s="7"/>
      <c r="AY3" s="6"/>
      <c r="AZ3" s="7"/>
      <c r="BA3" s="6"/>
      <c r="BB3" s="7"/>
      <c r="BC3" s="8"/>
      <c r="BD3" s="7"/>
      <c r="BE3" s="6"/>
      <c r="BF3" s="7"/>
      <c r="BG3" s="6"/>
      <c r="BH3" s="7"/>
      <c r="BI3" s="6"/>
      <c r="BJ3" s="7"/>
      <c r="BK3" s="8"/>
      <c r="BL3" s="7"/>
      <c r="BM3" s="6"/>
      <c r="BN3" s="7"/>
      <c r="BO3" s="6"/>
      <c r="BP3" s="7"/>
      <c r="BQ3" s="6"/>
      <c r="BR3" s="7"/>
      <c r="BS3" s="8"/>
      <c r="BT3" s="7"/>
      <c r="BU3" s="6"/>
      <c r="BV3" s="7"/>
      <c r="BW3" s="6"/>
      <c r="BX3" s="7"/>
      <c r="BY3" s="6"/>
      <c r="BZ3" s="7"/>
      <c r="CA3" s="8"/>
      <c r="CB3" s="7"/>
      <c r="CC3" s="6"/>
      <c r="CD3" s="7"/>
      <c r="CE3" s="6"/>
      <c r="CF3" s="7"/>
      <c r="CG3" s="6"/>
      <c r="CH3" s="7"/>
      <c r="CI3" s="8"/>
      <c r="CJ3" s="7"/>
      <c r="CK3" s="6"/>
      <c r="CL3" s="7"/>
      <c r="CM3" s="6"/>
      <c r="CN3" s="7"/>
      <c r="CO3" s="6"/>
      <c r="CP3" s="7"/>
      <c r="CQ3" s="8"/>
      <c r="CR3" s="7"/>
      <c r="CS3" s="6"/>
      <c r="CT3" s="7"/>
      <c r="CU3" s="6"/>
      <c r="CV3" s="7"/>
      <c r="CW3" s="6"/>
      <c r="CX3" s="7"/>
      <c r="CY3" s="8"/>
      <c r="CZ3" s="7"/>
      <c r="DA3" s="6"/>
      <c r="DB3" s="7"/>
      <c r="DC3" s="6"/>
      <c r="DD3" s="7"/>
      <c r="DE3" s="6"/>
      <c r="DF3" s="7"/>
      <c r="DG3" s="8"/>
    </row>
    <row r="4" spans="1:111" x14ac:dyDescent="0.25">
      <c r="A4" s="2"/>
      <c r="B4" s="2"/>
      <c r="C4" s="2"/>
      <c r="D4" s="2" t="s">
        <v>18</v>
      </c>
      <c r="E4" s="2"/>
      <c r="F4" s="2"/>
      <c r="G4" s="2"/>
      <c r="H4" s="2"/>
      <c r="I4" s="6"/>
      <c r="J4" s="7"/>
      <c r="K4" s="6"/>
      <c r="L4" s="7"/>
      <c r="M4" s="6"/>
      <c r="N4" s="7"/>
      <c r="O4" s="8"/>
      <c r="P4" s="7"/>
      <c r="Q4" s="6"/>
      <c r="R4" s="7"/>
      <c r="S4" s="6"/>
      <c r="T4" s="7"/>
      <c r="U4" s="6"/>
      <c r="V4" s="7"/>
      <c r="W4" s="8"/>
      <c r="X4" s="7"/>
      <c r="Y4" s="6"/>
      <c r="Z4" s="7"/>
      <c r="AA4" s="6"/>
      <c r="AB4" s="7"/>
      <c r="AC4" s="6"/>
      <c r="AD4" s="7"/>
      <c r="AE4" s="8"/>
      <c r="AF4" s="7"/>
      <c r="AG4" s="6"/>
      <c r="AH4" s="7"/>
      <c r="AI4" s="6"/>
      <c r="AJ4" s="7"/>
      <c r="AK4" s="6"/>
      <c r="AL4" s="7"/>
      <c r="AM4" s="8"/>
      <c r="AN4" s="7"/>
      <c r="AO4" s="6"/>
      <c r="AP4" s="7"/>
      <c r="AQ4" s="6"/>
      <c r="AR4" s="7"/>
      <c r="AS4" s="6"/>
      <c r="AT4" s="7"/>
      <c r="AU4" s="8"/>
      <c r="AV4" s="7"/>
      <c r="AW4" s="6"/>
      <c r="AX4" s="7"/>
      <c r="AY4" s="6"/>
      <c r="AZ4" s="7"/>
      <c r="BA4" s="6"/>
      <c r="BB4" s="7"/>
      <c r="BC4" s="8"/>
      <c r="BD4" s="7"/>
      <c r="BE4" s="6"/>
      <c r="BF4" s="7"/>
      <c r="BG4" s="6"/>
      <c r="BH4" s="7"/>
      <c r="BI4" s="6"/>
      <c r="BJ4" s="7"/>
      <c r="BK4" s="8"/>
      <c r="BL4" s="7"/>
      <c r="BM4" s="6"/>
      <c r="BN4" s="7"/>
      <c r="BO4" s="6"/>
      <c r="BP4" s="7"/>
      <c r="BQ4" s="6"/>
      <c r="BR4" s="7"/>
      <c r="BS4" s="8"/>
      <c r="BT4" s="7"/>
      <c r="BU4" s="6"/>
      <c r="BV4" s="7"/>
      <c r="BW4" s="6"/>
      <c r="BX4" s="7"/>
      <c r="BY4" s="6"/>
      <c r="BZ4" s="7"/>
      <c r="CA4" s="8"/>
      <c r="CB4" s="7"/>
      <c r="CC4" s="6"/>
      <c r="CD4" s="7"/>
      <c r="CE4" s="6"/>
      <c r="CF4" s="7"/>
      <c r="CG4" s="6"/>
      <c r="CH4" s="7"/>
      <c r="CI4" s="8"/>
      <c r="CJ4" s="7"/>
      <c r="CK4" s="6"/>
      <c r="CL4" s="7"/>
      <c r="CM4" s="6"/>
      <c r="CN4" s="7"/>
      <c r="CO4" s="6"/>
      <c r="CP4" s="7"/>
      <c r="CQ4" s="8"/>
      <c r="CR4" s="7"/>
      <c r="CS4" s="6"/>
      <c r="CT4" s="7"/>
      <c r="CU4" s="6"/>
      <c r="CV4" s="7"/>
      <c r="CW4" s="6"/>
      <c r="CX4" s="7"/>
      <c r="CY4" s="8"/>
      <c r="CZ4" s="7"/>
      <c r="DA4" s="6"/>
      <c r="DB4" s="7"/>
      <c r="DC4" s="6"/>
      <c r="DD4" s="7"/>
      <c r="DE4" s="6"/>
      <c r="DF4" s="7"/>
      <c r="DG4" s="8"/>
    </row>
    <row r="5" spans="1:111" x14ac:dyDescent="0.25">
      <c r="A5" s="2"/>
      <c r="B5" s="2"/>
      <c r="C5" s="2"/>
      <c r="D5" s="2"/>
      <c r="E5" s="2" t="s">
        <v>19</v>
      </c>
      <c r="F5" s="2"/>
      <c r="G5" s="2"/>
      <c r="H5" s="2"/>
      <c r="I5" s="6">
        <v>0</v>
      </c>
      <c r="J5" s="7"/>
      <c r="K5" s="6">
        <v>0</v>
      </c>
      <c r="L5" s="7"/>
      <c r="M5" s="6">
        <f>ROUND((I5-K5),5)</f>
        <v>0</v>
      </c>
      <c r="N5" s="7"/>
      <c r="O5" s="8">
        <f>ROUND(IF(K5=0, IF(I5=0, 0, 1), I5/K5),5)</f>
        <v>0</v>
      </c>
      <c r="P5" s="7"/>
      <c r="Q5" s="6">
        <v>0</v>
      </c>
      <c r="R5" s="7"/>
      <c r="S5" s="6">
        <v>0</v>
      </c>
      <c r="T5" s="7"/>
      <c r="U5" s="6">
        <f>ROUND((Q5-S5),5)</f>
        <v>0</v>
      </c>
      <c r="V5" s="7"/>
      <c r="W5" s="8">
        <f>ROUND(IF(S5=0, IF(Q5=0, 0, 1), Q5/S5),5)</f>
        <v>0</v>
      </c>
      <c r="X5" s="7"/>
      <c r="Y5" s="6">
        <v>0</v>
      </c>
      <c r="Z5" s="7"/>
      <c r="AA5" s="6">
        <v>0</v>
      </c>
      <c r="AB5" s="7"/>
      <c r="AC5" s="6">
        <f>ROUND((Y5-AA5),5)</f>
        <v>0</v>
      </c>
      <c r="AD5" s="7"/>
      <c r="AE5" s="8">
        <f>ROUND(IF(AA5=0, IF(Y5=0, 0, 1), Y5/AA5),5)</f>
        <v>0</v>
      </c>
      <c r="AF5" s="7"/>
      <c r="AG5" s="6">
        <v>0</v>
      </c>
      <c r="AH5" s="7"/>
      <c r="AI5" s="6">
        <v>0</v>
      </c>
      <c r="AJ5" s="7"/>
      <c r="AK5" s="6">
        <f>ROUND((AG5-AI5),5)</f>
        <v>0</v>
      </c>
      <c r="AL5" s="7"/>
      <c r="AM5" s="8">
        <f>ROUND(IF(AI5=0, IF(AG5=0, 0, 1), AG5/AI5),5)</f>
        <v>0</v>
      </c>
      <c r="AN5" s="7"/>
      <c r="AO5" s="6">
        <v>0</v>
      </c>
      <c r="AP5" s="7"/>
      <c r="AQ5" s="6">
        <v>0</v>
      </c>
      <c r="AR5" s="7"/>
      <c r="AS5" s="6">
        <f>ROUND((AO5-AQ5),5)</f>
        <v>0</v>
      </c>
      <c r="AT5" s="7"/>
      <c r="AU5" s="8">
        <f>ROUND(IF(AQ5=0, IF(AO5=0, 0, 1), AO5/AQ5),5)</f>
        <v>0</v>
      </c>
      <c r="AV5" s="7"/>
      <c r="AW5" s="6">
        <v>0</v>
      </c>
      <c r="AX5" s="7"/>
      <c r="AY5" s="6">
        <v>0</v>
      </c>
      <c r="AZ5" s="7"/>
      <c r="BA5" s="6">
        <f>ROUND((AW5-AY5),5)</f>
        <v>0</v>
      </c>
      <c r="BB5" s="7"/>
      <c r="BC5" s="8">
        <f>ROUND(IF(AY5=0, IF(AW5=0, 0, 1), AW5/AY5),5)</f>
        <v>0</v>
      </c>
      <c r="BD5" s="7"/>
      <c r="BE5" s="6">
        <v>0</v>
      </c>
      <c r="BF5" s="7"/>
      <c r="BG5" s="6">
        <v>0</v>
      </c>
      <c r="BH5" s="7"/>
      <c r="BI5" s="6">
        <f>ROUND((BE5-BG5),5)</f>
        <v>0</v>
      </c>
      <c r="BJ5" s="7"/>
      <c r="BK5" s="8">
        <f>ROUND(IF(BG5=0, IF(BE5=0, 0, 1), BE5/BG5),5)</f>
        <v>0</v>
      </c>
      <c r="BL5" s="7"/>
      <c r="BM5" s="6">
        <v>0</v>
      </c>
      <c r="BN5" s="7"/>
      <c r="BO5" s="6">
        <v>0</v>
      </c>
      <c r="BP5" s="7"/>
      <c r="BQ5" s="6">
        <f>ROUND((BM5-BO5),5)</f>
        <v>0</v>
      </c>
      <c r="BR5" s="7"/>
      <c r="BS5" s="8">
        <f>ROUND(IF(BO5=0, IF(BM5=0, 0, 1), BM5/BO5),5)</f>
        <v>0</v>
      </c>
      <c r="BT5" s="7"/>
      <c r="BU5" s="6">
        <v>0</v>
      </c>
      <c r="BV5" s="7"/>
      <c r="BW5" s="6">
        <v>0</v>
      </c>
      <c r="BX5" s="7"/>
      <c r="BY5" s="6">
        <f>ROUND((BU5-BW5),5)</f>
        <v>0</v>
      </c>
      <c r="BZ5" s="7"/>
      <c r="CA5" s="8">
        <f>ROUND(IF(BW5=0, IF(BU5=0, 0, 1), BU5/BW5),5)</f>
        <v>0</v>
      </c>
      <c r="CB5" s="7"/>
      <c r="CC5" s="6">
        <v>0</v>
      </c>
      <c r="CD5" s="7"/>
      <c r="CE5" s="6">
        <v>0</v>
      </c>
      <c r="CF5" s="7"/>
      <c r="CG5" s="6">
        <f>ROUND((CC5-CE5),5)</f>
        <v>0</v>
      </c>
      <c r="CH5" s="7"/>
      <c r="CI5" s="8">
        <f>ROUND(IF(CE5=0, IF(CC5=0, 0, 1), CC5/CE5),5)</f>
        <v>0</v>
      </c>
      <c r="CJ5" s="7"/>
      <c r="CK5" s="6">
        <v>0</v>
      </c>
      <c r="CL5" s="7"/>
      <c r="CM5" s="6">
        <v>0</v>
      </c>
      <c r="CN5" s="7"/>
      <c r="CO5" s="6">
        <f>ROUND((CK5-CM5),5)</f>
        <v>0</v>
      </c>
      <c r="CP5" s="7"/>
      <c r="CQ5" s="8">
        <f>ROUND(IF(CM5=0, IF(CK5=0, 0, 1), CK5/CM5),5)</f>
        <v>0</v>
      </c>
      <c r="CR5" s="7"/>
      <c r="CS5" s="6">
        <v>0</v>
      </c>
      <c r="CT5" s="7"/>
      <c r="CU5" s="6">
        <v>0</v>
      </c>
      <c r="CV5" s="7"/>
      <c r="CW5" s="6">
        <f>ROUND((CS5-CU5),5)</f>
        <v>0</v>
      </c>
      <c r="CX5" s="7"/>
      <c r="CY5" s="8">
        <f>ROUND(IF(CU5=0, IF(CS5=0, 0, 1), CS5/CU5),5)</f>
        <v>0</v>
      </c>
      <c r="CZ5" s="7"/>
      <c r="DA5" s="6">
        <f>ROUND(I5+Q5+Y5+AG5+AO5+AW5+BE5+BM5+BU5+CC5+CK5+CS5,5)</f>
        <v>0</v>
      </c>
      <c r="DB5" s="7"/>
      <c r="DC5" s="6">
        <f>ROUND(K5+S5+AA5+AI5+AQ5+AY5+BG5+BO5+BW5+CE5+CM5+CU5,5)</f>
        <v>0</v>
      </c>
      <c r="DD5" s="7"/>
      <c r="DE5" s="6">
        <f>ROUND((DA5-DC5),5)</f>
        <v>0</v>
      </c>
      <c r="DF5" s="7"/>
      <c r="DG5" s="8">
        <f>ROUND(IF(DC5=0, IF(DA5=0, 0, 1), DA5/DC5),5)</f>
        <v>0</v>
      </c>
    </row>
    <row r="6" spans="1:111" x14ac:dyDescent="0.25">
      <c r="A6" s="2"/>
      <c r="B6" s="2"/>
      <c r="C6" s="2"/>
      <c r="D6" s="2"/>
      <c r="E6" s="2" t="s">
        <v>20</v>
      </c>
      <c r="F6" s="2"/>
      <c r="G6" s="2"/>
      <c r="H6" s="2"/>
      <c r="I6" s="6"/>
      <c r="J6" s="7"/>
      <c r="K6" s="6"/>
      <c r="L6" s="7"/>
      <c r="M6" s="6"/>
      <c r="N6" s="7"/>
      <c r="O6" s="8"/>
      <c r="P6" s="7"/>
      <c r="Q6" s="6"/>
      <c r="R6" s="7"/>
      <c r="S6" s="6"/>
      <c r="T6" s="7"/>
      <c r="U6" s="6"/>
      <c r="V6" s="7"/>
      <c r="W6" s="8"/>
      <c r="X6" s="7"/>
      <c r="Y6" s="6"/>
      <c r="Z6" s="7"/>
      <c r="AA6" s="6"/>
      <c r="AB6" s="7"/>
      <c r="AC6" s="6"/>
      <c r="AD6" s="7"/>
      <c r="AE6" s="8"/>
      <c r="AF6" s="7"/>
      <c r="AG6" s="6"/>
      <c r="AH6" s="7"/>
      <c r="AI6" s="6"/>
      <c r="AJ6" s="7"/>
      <c r="AK6" s="6"/>
      <c r="AL6" s="7"/>
      <c r="AM6" s="8"/>
      <c r="AN6" s="7"/>
      <c r="AO6" s="6"/>
      <c r="AP6" s="7"/>
      <c r="AQ6" s="6"/>
      <c r="AR6" s="7"/>
      <c r="AS6" s="6"/>
      <c r="AT6" s="7"/>
      <c r="AU6" s="8"/>
      <c r="AV6" s="7"/>
      <c r="AW6" s="6"/>
      <c r="AX6" s="7"/>
      <c r="AY6" s="6"/>
      <c r="AZ6" s="7"/>
      <c r="BA6" s="6"/>
      <c r="BB6" s="7"/>
      <c r="BC6" s="8"/>
      <c r="BD6" s="7"/>
      <c r="BE6" s="6"/>
      <c r="BF6" s="7"/>
      <c r="BG6" s="6"/>
      <c r="BH6" s="7"/>
      <c r="BI6" s="6"/>
      <c r="BJ6" s="7"/>
      <c r="BK6" s="8"/>
      <c r="BL6" s="7"/>
      <c r="BM6" s="6"/>
      <c r="BN6" s="7"/>
      <c r="BO6" s="6"/>
      <c r="BP6" s="7"/>
      <c r="BQ6" s="6"/>
      <c r="BR6" s="7"/>
      <c r="BS6" s="8"/>
      <c r="BT6" s="7"/>
      <c r="BU6" s="6"/>
      <c r="BV6" s="7"/>
      <c r="BW6" s="6"/>
      <c r="BX6" s="7"/>
      <c r="BY6" s="6"/>
      <c r="BZ6" s="7"/>
      <c r="CA6" s="8"/>
      <c r="CB6" s="7"/>
      <c r="CC6" s="6"/>
      <c r="CD6" s="7"/>
      <c r="CE6" s="6"/>
      <c r="CF6" s="7"/>
      <c r="CG6" s="6"/>
      <c r="CH6" s="7"/>
      <c r="CI6" s="8"/>
      <c r="CJ6" s="7"/>
      <c r="CK6" s="6"/>
      <c r="CL6" s="7"/>
      <c r="CM6" s="6"/>
      <c r="CN6" s="7"/>
      <c r="CO6" s="6"/>
      <c r="CP6" s="7"/>
      <c r="CQ6" s="8"/>
      <c r="CR6" s="7"/>
      <c r="CS6" s="6"/>
      <c r="CT6" s="7"/>
      <c r="CU6" s="6"/>
      <c r="CV6" s="7"/>
      <c r="CW6" s="6"/>
      <c r="CX6" s="7"/>
      <c r="CY6" s="8"/>
      <c r="CZ6" s="7"/>
      <c r="DA6" s="6"/>
      <c r="DB6" s="7"/>
      <c r="DC6" s="6"/>
      <c r="DD6" s="7"/>
      <c r="DE6" s="6"/>
      <c r="DF6" s="7"/>
      <c r="DG6" s="8"/>
    </row>
    <row r="7" spans="1:111" x14ac:dyDescent="0.25">
      <c r="A7" s="2"/>
      <c r="B7" s="2"/>
      <c r="C7" s="2"/>
      <c r="D7" s="2"/>
      <c r="E7" s="2"/>
      <c r="F7" s="2" t="s">
        <v>21</v>
      </c>
      <c r="G7" s="2"/>
      <c r="H7" s="2"/>
      <c r="I7" s="6">
        <v>0</v>
      </c>
      <c r="J7" s="7"/>
      <c r="K7" s="6">
        <v>0</v>
      </c>
      <c r="L7" s="7"/>
      <c r="M7" s="6">
        <f>ROUND((I7-K7),5)</f>
        <v>0</v>
      </c>
      <c r="N7" s="7"/>
      <c r="O7" s="8">
        <f>ROUND(IF(K7=0, IF(I7=0, 0, 1), I7/K7),5)</f>
        <v>0</v>
      </c>
      <c r="P7" s="7"/>
      <c r="Q7" s="6">
        <v>6305</v>
      </c>
      <c r="R7" s="7"/>
      <c r="S7" s="6">
        <v>0</v>
      </c>
      <c r="T7" s="7"/>
      <c r="U7" s="6">
        <f>ROUND((Q7-S7),5)</f>
        <v>6305</v>
      </c>
      <c r="V7" s="7"/>
      <c r="W7" s="8">
        <f>ROUND(IF(S7=0, IF(Q7=0, 0, 1), Q7/S7),5)</f>
        <v>1</v>
      </c>
      <c r="X7" s="7"/>
      <c r="Y7" s="6">
        <v>1945</v>
      </c>
      <c r="Z7" s="7"/>
      <c r="AA7" s="6">
        <v>30000</v>
      </c>
      <c r="AB7" s="7"/>
      <c r="AC7" s="6">
        <f>ROUND((Y7-AA7),5)</f>
        <v>-28055</v>
      </c>
      <c r="AD7" s="7"/>
      <c r="AE7" s="8">
        <f>ROUND(IF(AA7=0, IF(Y7=0, 0, 1), Y7/AA7),5)</f>
        <v>6.4829999999999999E-2</v>
      </c>
      <c r="AF7" s="7"/>
      <c r="AG7" s="6">
        <v>20995</v>
      </c>
      <c r="AH7" s="7"/>
      <c r="AI7" s="6">
        <v>30000</v>
      </c>
      <c r="AJ7" s="7"/>
      <c r="AK7" s="6">
        <f>ROUND((AG7-AI7),5)</f>
        <v>-9005</v>
      </c>
      <c r="AL7" s="7"/>
      <c r="AM7" s="8">
        <f>ROUND(IF(AI7=0, IF(AG7=0, 0, 1), AG7/AI7),5)</f>
        <v>0.69982999999999995</v>
      </c>
      <c r="AN7" s="7"/>
      <c r="AO7" s="6">
        <v>23755</v>
      </c>
      <c r="AP7" s="7"/>
      <c r="AQ7" s="6">
        <v>0</v>
      </c>
      <c r="AR7" s="7"/>
      <c r="AS7" s="6">
        <f>ROUND((AO7-AQ7),5)</f>
        <v>23755</v>
      </c>
      <c r="AT7" s="7"/>
      <c r="AU7" s="8">
        <f>ROUND(IF(AQ7=0, IF(AO7=0, 0, 1), AO7/AQ7),5)</f>
        <v>1</v>
      </c>
      <c r="AV7" s="7"/>
      <c r="AW7" s="6">
        <v>775</v>
      </c>
      <c r="AX7" s="7"/>
      <c r="AY7" s="6">
        <v>0</v>
      </c>
      <c r="AZ7" s="7"/>
      <c r="BA7" s="6">
        <f>ROUND((AW7-AY7),5)</f>
        <v>775</v>
      </c>
      <c r="BB7" s="7"/>
      <c r="BC7" s="8">
        <f>ROUND(IF(AY7=0, IF(AW7=0, 0, 1), AW7/AY7),5)</f>
        <v>1</v>
      </c>
      <c r="BD7" s="7"/>
      <c r="BE7" s="6">
        <v>650</v>
      </c>
      <c r="BF7" s="7"/>
      <c r="BG7" s="6">
        <v>0</v>
      </c>
      <c r="BH7" s="7"/>
      <c r="BI7" s="6">
        <f>ROUND((BE7-BG7),5)</f>
        <v>650</v>
      </c>
      <c r="BJ7" s="7"/>
      <c r="BK7" s="8">
        <f>ROUND(IF(BG7=0, IF(BE7=0, 0, 1), BE7/BG7),5)</f>
        <v>1</v>
      </c>
      <c r="BL7" s="7"/>
      <c r="BM7" s="6">
        <v>0</v>
      </c>
      <c r="BN7" s="7"/>
      <c r="BO7" s="6">
        <v>0</v>
      </c>
      <c r="BP7" s="7"/>
      <c r="BQ7" s="6">
        <f>ROUND((BM7-BO7),5)</f>
        <v>0</v>
      </c>
      <c r="BR7" s="7"/>
      <c r="BS7" s="8">
        <f>ROUND(IF(BO7=0, IF(BM7=0, 0, 1), BM7/BO7),5)</f>
        <v>0</v>
      </c>
      <c r="BT7" s="7"/>
      <c r="BU7" s="6">
        <v>0</v>
      </c>
      <c r="BV7" s="7"/>
      <c r="BW7" s="6">
        <v>0</v>
      </c>
      <c r="BX7" s="7"/>
      <c r="BY7" s="6">
        <f>ROUND((BU7-BW7),5)</f>
        <v>0</v>
      </c>
      <c r="BZ7" s="7"/>
      <c r="CA7" s="8">
        <f>ROUND(IF(BW7=0, IF(BU7=0, 0, 1), BU7/BW7),5)</f>
        <v>0</v>
      </c>
      <c r="CB7" s="7"/>
      <c r="CC7" s="6">
        <v>0</v>
      </c>
      <c r="CD7" s="7"/>
      <c r="CE7" s="6">
        <v>0</v>
      </c>
      <c r="CF7" s="7"/>
      <c r="CG7" s="6">
        <f>ROUND((CC7-CE7),5)</f>
        <v>0</v>
      </c>
      <c r="CH7" s="7"/>
      <c r="CI7" s="8">
        <f>ROUND(IF(CE7=0, IF(CC7=0, 0, 1), CC7/CE7),5)</f>
        <v>0</v>
      </c>
      <c r="CJ7" s="7"/>
      <c r="CK7" s="6">
        <v>0</v>
      </c>
      <c r="CL7" s="7"/>
      <c r="CM7" s="6">
        <v>0</v>
      </c>
      <c r="CN7" s="7"/>
      <c r="CO7" s="6">
        <f>ROUND((CK7-CM7),5)</f>
        <v>0</v>
      </c>
      <c r="CP7" s="7"/>
      <c r="CQ7" s="8">
        <f>ROUND(IF(CM7=0, IF(CK7=0, 0, 1), CK7/CM7),5)</f>
        <v>0</v>
      </c>
      <c r="CR7" s="7"/>
      <c r="CS7" s="6">
        <v>0</v>
      </c>
      <c r="CT7" s="7"/>
      <c r="CU7" s="6">
        <v>0</v>
      </c>
      <c r="CV7" s="7"/>
      <c r="CW7" s="6">
        <f>ROUND((CS7-CU7),5)</f>
        <v>0</v>
      </c>
      <c r="CX7" s="7"/>
      <c r="CY7" s="8">
        <f>ROUND(IF(CU7=0, IF(CS7=0, 0, 1), CS7/CU7),5)</f>
        <v>0</v>
      </c>
      <c r="CZ7" s="7"/>
      <c r="DA7" s="6">
        <f>ROUND(I7+Q7+Y7+AG7+AO7+AW7+BE7+BM7+BU7+CC7+CK7+CS7,5)</f>
        <v>54425</v>
      </c>
      <c r="DB7" s="7"/>
      <c r="DC7" s="6">
        <f>ROUND(K7+S7+AA7+AI7+AQ7+AY7+BG7+BO7+BW7+CE7+CM7+CU7,5)</f>
        <v>60000</v>
      </c>
      <c r="DD7" s="7"/>
      <c r="DE7" s="6">
        <f>ROUND((DA7-DC7),5)</f>
        <v>-5575</v>
      </c>
      <c r="DF7" s="7"/>
      <c r="DG7" s="8">
        <f>ROUND(IF(DC7=0, IF(DA7=0, 0, 1), DA7/DC7),5)</f>
        <v>0.90708</v>
      </c>
    </row>
    <row r="8" spans="1:111" x14ac:dyDescent="0.25">
      <c r="A8" s="2"/>
      <c r="B8" s="2"/>
      <c r="C8" s="2"/>
      <c r="D8" s="2"/>
      <c r="E8" s="2"/>
      <c r="F8" s="2" t="s">
        <v>22</v>
      </c>
      <c r="G8" s="2"/>
      <c r="H8" s="2"/>
      <c r="I8" s="6">
        <v>0</v>
      </c>
      <c r="J8" s="7"/>
      <c r="K8" s="6">
        <v>0</v>
      </c>
      <c r="L8" s="7"/>
      <c r="M8" s="6">
        <f>ROUND((I8-K8),5)</f>
        <v>0</v>
      </c>
      <c r="N8" s="7"/>
      <c r="O8" s="8">
        <f>ROUND(IF(K8=0, IF(I8=0, 0, 1), I8/K8),5)</f>
        <v>0</v>
      </c>
      <c r="P8" s="7"/>
      <c r="Q8" s="6">
        <v>0</v>
      </c>
      <c r="R8" s="7"/>
      <c r="S8" s="6">
        <v>0</v>
      </c>
      <c r="T8" s="7"/>
      <c r="U8" s="6">
        <f>ROUND((Q8-S8),5)</f>
        <v>0</v>
      </c>
      <c r="V8" s="7"/>
      <c r="W8" s="8">
        <f>ROUND(IF(S8=0, IF(Q8=0, 0, 1), Q8/S8),5)</f>
        <v>0</v>
      </c>
      <c r="X8" s="7"/>
      <c r="Y8" s="6">
        <v>0</v>
      </c>
      <c r="Z8" s="7"/>
      <c r="AA8" s="6">
        <v>0</v>
      </c>
      <c r="AB8" s="7"/>
      <c r="AC8" s="6">
        <f>ROUND((Y8-AA8),5)</f>
        <v>0</v>
      </c>
      <c r="AD8" s="7"/>
      <c r="AE8" s="8">
        <f>ROUND(IF(AA8=0, IF(Y8=0, 0, 1), Y8/AA8),5)</f>
        <v>0</v>
      </c>
      <c r="AF8" s="7"/>
      <c r="AG8" s="6">
        <v>650</v>
      </c>
      <c r="AH8" s="7"/>
      <c r="AI8" s="6">
        <v>0</v>
      </c>
      <c r="AJ8" s="7"/>
      <c r="AK8" s="6">
        <f>ROUND((AG8-AI8),5)</f>
        <v>650</v>
      </c>
      <c r="AL8" s="7"/>
      <c r="AM8" s="8">
        <f>ROUND(IF(AI8=0, IF(AG8=0, 0, 1), AG8/AI8),5)</f>
        <v>1</v>
      </c>
      <c r="AN8" s="7"/>
      <c r="AO8" s="6">
        <v>6200</v>
      </c>
      <c r="AP8" s="7"/>
      <c r="AQ8" s="6">
        <v>0</v>
      </c>
      <c r="AR8" s="7"/>
      <c r="AS8" s="6">
        <f>ROUND((AO8-AQ8),5)</f>
        <v>6200</v>
      </c>
      <c r="AT8" s="7"/>
      <c r="AU8" s="8">
        <f>ROUND(IF(AQ8=0, IF(AO8=0, 0, 1), AO8/AQ8),5)</f>
        <v>1</v>
      </c>
      <c r="AV8" s="7"/>
      <c r="AW8" s="6">
        <v>11475</v>
      </c>
      <c r="AX8" s="7"/>
      <c r="AY8" s="6">
        <v>0</v>
      </c>
      <c r="AZ8" s="7"/>
      <c r="BA8" s="6">
        <f>ROUND((AW8-AY8),5)</f>
        <v>11475</v>
      </c>
      <c r="BB8" s="7"/>
      <c r="BC8" s="8">
        <f>ROUND(IF(AY8=0, IF(AW8=0, 0, 1), AW8/AY8),5)</f>
        <v>1</v>
      </c>
      <c r="BD8" s="7"/>
      <c r="BE8" s="6">
        <v>31325</v>
      </c>
      <c r="BF8" s="7"/>
      <c r="BG8" s="6">
        <v>46000</v>
      </c>
      <c r="BH8" s="7"/>
      <c r="BI8" s="6">
        <f>ROUND((BE8-BG8),5)</f>
        <v>-14675</v>
      </c>
      <c r="BJ8" s="7"/>
      <c r="BK8" s="8">
        <f>ROUND(IF(BG8=0, IF(BE8=0, 0, 1), BE8/BG8),5)</f>
        <v>0.68098000000000003</v>
      </c>
      <c r="BL8" s="7"/>
      <c r="BM8" s="6">
        <v>9350</v>
      </c>
      <c r="BN8" s="7"/>
      <c r="BO8" s="6">
        <v>46000</v>
      </c>
      <c r="BP8" s="7"/>
      <c r="BQ8" s="6">
        <f>ROUND((BM8-BO8),5)</f>
        <v>-36650</v>
      </c>
      <c r="BR8" s="7"/>
      <c r="BS8" s="8">
        <f>ROUND(IF(BO8=0, IF(BM8=0, 0, 1), BM8/BO8),5)</f>
        <v>0.20326</v>
      </c>
      <c r="BT8" s="7"/>
      <c r="BU8" s="6">
        <v>0</v>
      </c>
      <c r="BV8" s="7"/>
      <c r="BW8" s="6">
        <v>0</v>
      </c>
      <c r="BX8" s="7"/>
      <c r="BY8" s="6">
        <f>ROUND((BU8-BW8),5)</f>
        <v>0</v>
      </c>
      <c r="BZ8" s="7"/>
      <c r="CA8" s="8">
        <f>ROUND(IF(BW8=0, IF(BU8=0, 0, 1), BU8/BW8),5)</f>
        <v>0</v>
      </c>
      <c r="CB8" s="7"/>
      <c r="CC8" s="6">
        <v>0</v>
      </c>
      <c r="CD8" s="7"/>
      <c r="CE8" s="6">
        <v>0</v>
      </c>
      <c r="CF8" s="7"/>
      <c r="CG8" s="6">
        <f>ROUND((CC8-CE8),5)</f>
        <v>0</v>
      </c>
      <c r="CH8" s="7"/>
      <c r="CI8" s="8">
        <f>ROUND(IF(CE8=0, IF(CC8=0, 0, 1), CC8/CE8),5)</f>
        <v>0</v>
      </c>
      <c r="CJ8" s="7"/>
      <c r="CK8" s="6">
        <v>0</v>
      </c>
      <c r="CL8" s="7"/>
      <c r="CM8" s="6">
        <v>0</v>
      </c>
      <c r="CN8" s="7"/>
      <c r="CO8" s="6">
        <f>ROUND((CK8-CM8),5)</f>
        <v>0</v>
      </c>
      <c r="CP8" s="7"/>
      <c r="CQ8" s="8">
        <f>ROUND(IF(CM8=0, IF(CK8=0, 0, 1), CK8/CM8),5)</f>
        <v>0</v>
      </c>
      <c r="CR8" s="7"/>
      <c r="CS8" s="6">
        <v>0</v>
      </c>
      <c r="CT8" s="7"/>
      <c r="CU8" s="6">
        <v>0</v>
      </c>
      <c r="CV8" s="7"/>
      <c r="CW8" s="6">
        <f>ROUND((CS8-CU8),5)</f>
        <v>0</v>
      </c>
      <c r="CX8" s="7"/>
      <c r="CY8" s="8">
        <f>ROUND(IF(CU8=0, IF(CS8=0, 0, 1), CS8/CU8),5)</f>
        <v>0</v>
      </c>
      <c r="CZ8" s="7"/>
      <c r="DA8" s="6">
        <f>ROUND(I8+Q8+Y8+AG8+AO8+AW8+BE8+BM8+BU8+CC8+CK8+CS8,5)</f>
        <v>59000</v>
      </c>
      <c r="DB8" s="7"/>
      <c r="DC8" s="6">
        <f>ROUND(K8+S8+AA8+AI8+AQ8+AY8+BG8+BO8+BW8+CE8+CM8+CU8,5)</f>
        <v>92000</v>
      </c>
      <c r="DD8" s="7"/>
      <c r="DE8" s="6">
        <f>ROUND((DA8-DC8),5)</f>
        <v>-33000</v>
      </c>
      <c r="DF8" s="7"/>
      <c r="DG8" s="8">
        <f>ROUND(IF(DC8=0, IF(DA8=0, 0, 1), DA8/DC8),5)</f>
        <v>0.64129999999999998</v>
      </c>
    </row>
    <row r="9" spans="1:111" ht="15.75" thickBot="1" x14ac:dyDescent="0.3">
      <c r="A9" s="2"/>
      <c r="B9" s="2"/>
      <c r="C9" s="2"/>
      <c r="D9" s="2"/>
      <c r="E9" s="2"/>
      <c r="F9" s="2" t="s">
        <v>23</v>
      </c>
      <c r="G9" s="2"/>
      <c r="H9" s="2"/>
      <c r="I9" s="9">
        <v>0</v>
      </c>
      <c r="J9" s="7"/>
      <c r="K9" s="9">
        <v>0</v>
      </c>
      <c r="L9" s="7"/>
      <c r="M9" s="9">
        <f>ROUND((I9-K9),5)</f>
        <v>0</v>
      </c>
      <c r="N9" s="7"/>
      <c r="O9" s="10">
        <f>ROUND(IF(K9=0, IF(I9=0, 0, 1), I9/K9),5)</f>
        <v>0</v>
      </c>
      <c r="P9" s="7"/>
      <c r="Q9" s="9">
        <v>0</v>
      </c>
      <c r="R9" s="7"/>
      <c r="S9" s="9">
        <v>0</v>
      </c>
      <c r="T9" s="7"/>
      <c r="U9" s="9">
        <f>ROUND((Q9-S9),5)</f>
        <v>0</v>
      </c>
      <c r="V9" s="7"/>
      <c r="W9" s="10">
        <f>ROUND(IF(S9=0, IF(Q9=0, 0, 1), Q9/S9),5)</f>
        <v>0</v>
      </c>
      <c r="X9" s="7"/>
      <c r="Y9" s="9">
        <v>0</v>
      </c>
      <c r="Z9" s="7"/>
      <c r="AA9" s="9">
        <v>0</v>
      </c>
      <c r="AB9" s="7"/>
      <c r="AC9" s="9">
        <f>ROUND((Y9-AA9),5)</f>
        <v>0</v>
      </c>
      <c r="AD9" s="7"/>
      <c r="AE9" s="10">
        <f>ROUND(IF(AA9=0, IF(Y9=0, 0, 1), Y9/AA9),5)</f>
        <v>0</v>
      </c>
      <c r="AF9" s="7"/>
      <c r="AG9" s="9">
        <v>0</v>
      </c>
      <c r="AH9" s="7"/>
      <c r="AI9" s="9">
        <v>0</v>
      </c>
      <c r="AJ9" s="7"/>
      <c r="AK9" s="9">
        <f>ROUND((AG9-AI9),5)</f>
        <v>0</v>
      </c>
      <c r="AL9" s="7"/>
      <c r="AM9" s="10">
        <f>ROUND(IF(AI9=0, IF(AG9=0, 0, 1), AG9/AI9),5)</f>
        <v>0</v>
      </c>
      <c r="AN9" s="7"/>
      <c r="AO9" s="9">
        <v>0</v>
      </c>
      <c r="AP9" s="7"/>
      <c r="AQ9" s="9">
        <v>0</v>
      </c>
      <c r="AR9" s="7"/>
      <c r="AS9" s="9">
        <f>ROUND((AO9-AQ9),5)</f>
        <v>0</v>
      </c>
      <c r="AT9" s="7"/>
      <c r="AU9" s="10">
        <f>ROUND(IF(AQ9=0, IF(AO9=0, 0, 1), AO9/AQ9),5)</f>
        <v>0</v>
      </c>
      <c r="AV9" s="7"/>
      <c r="AW9" s="9">
        <v>0</v>
      </c>
      <c r="AX9" s="7"/>
      <c r="AY9" s="9">
        <v>0</v>
      </c>
      <c r="AZ9" s="7"/>
      <c r="BA9" s="9">
        <f>ROUND((AW9-AY9),5)</f>
        <v>0</v>
      </c>
      <c r="BB9" s="7"/>
      <c r="BC9" s="10">
        <f>ROUND(IF(AY9=0, IF(AW9=0, 0, 1), AW9/AY9),5)</f>
        <v>0</v>
      </c>
      <c r="BD9" s="7"/>
      <c r="BE9" s="9">
        <v>0</v>
      </c>
      <c r="BF9" s="7"/>
      <c r="BG9" s="9">
        <v>0</v>
      </c>
      <c r="BH9" s="7"/>
      <c r="BI9" s="9">
        <f>ROUND((BE9-BG9),5)</f>
        <v>0</v>
      </c>
      <c r="BJ9" s="7"/>
      <c r="BK9" s="10">
        <f>ROUND(IF(BG9=0, IF(BE9=0, 0, 1), BE9/BG9),5)</f>
        <v>0</v>
      </c>
      <c r="BL9" s="7"/>
      <c r="BM9" s="9">
        <v>0</v>
      </c>
      <c r="BN9" s="7"/>
      <c r="BO9" s="9">
        <v>0</v>
      </c>
      <c r="BP9" s="7"/>
      <c r="BQ9" s="9">
        <f>ROUND((BM9-BO9),5)</f>
        <v>0</v>
      </c>
      <c r="BR9" s="7"/>
      <c r="BS9" s="10">
        <f>ROUND(IF(BO9=0, IF(BM9=0, 0, 1), BM9/BO9),5)</f>
        <v>0</v>
      </c>
      <c r="BT9" s="7"/>
      <c r="BU9" s="9">
        <v>0</v>
      </c>
      <c r="BV9" s="7"/>
      <c r="BW9" s="9">
        <v>0</v>
      </c>
      <c r="BX9" s="7"/>
      <c r="BY9" s="9">
        <f>ROUND((BU9-BW9),5)</f>
        <v>0</v>
      </c>
      <c r="BZ9" s="7"/>
      <c r="CA9" s="10">
        <f>ROUND(IF(BW9=0, IF(BU9=0, 0, 1), BU9/BW9),5)</f>
        <v>0</v>
      </c>
      <c r="CB9" s="7"/>
      <c r="CC9" s="9">
        <v>0</v>
      </c>
      <c r="CD9" s="7"/>
      <c r="CE9" s="9">
        <v>0</v>
      </c>
      <c r="CF9" s="7"/>
      <c r="CG9" s="9">
        <f>ROUND((CC9-CE9),5)</f>
        <v>0</v>
      </c>
      <c r="CH9" s="7"/>
      <c r="CI9" s="10">
        <f>ROUND(IF(CE9=0, IF(CC9=0, 0, 1), CC9/CE9),5)</f>
        <v>0</v>
      </c>
      <c r="CJ9" s="7"/>
      <c r="CK9" s="9">
        <v>0</v>
      </c>
      <c r="CL9" s="7"/>
      <c r="CM9" s="9">
        <v>0</v>
      </c>
      <c r="CN9" s="7"/>
      <c r="CO9" s="9">
        <f>ROUND((CK9-CM9),5)</f>
        <v>0</v>
      </c>
      <c r="CP9" s="7"/>
      <c r="CQ9" s="10">
        <f>ROUND(IF(CM9=0, IF(CK9=0, 0, 1), CK9/CM9),5)</f>
        <v>0</v>
      </c>
      <c r="CR9" s="7"/>
      <c r="CS9" s="9">
        <v>0</v>
      </c>
      <c r="CT9" s="7"/>
      <c r="CU9" s="9">
        <v>0</v>
      </c>
      <c r="CV9" s="7"/>
      <c r="CW9" s="9">
        <f>ROUND((CS9-CU9),5)</f>
        <v>0</v>
      </c>
      <c r="CX9" s="7"/>
      <c r="CY9" s="10">
        <f>ROUND(IF(CU9=0, IF(CS9=0, 0, 1), CS9/CU9),5)</f>
        <v>0</v>
      </c>
      <c r="CZ9" s="7"/>
      <c r="DA9" s="9">
        <f>ROUND(I9+Q9+Y9+AG9+AO9+AW9+BE9+BM9+BU9+CC9+CK9+CS9,5)</f>
        <v>0</v>
      </c>
      <c r="DB9" s="7"/>
      <c r="DC9" s="9">
        <f>ROUND(K9+S9+AA9+AI9+AQ9+AY9+BG9+BO9+BW9+CE9+CM9+CU9,5)</f>
        <v>0</v>
      </c>
      <c r="DD9" s="7"/>
      <c r="DE9" s="9">
        <f>ROUND((DA9-DC9),5)</f>
        <v>0</v>
      </c>
      <c r="DF9" s="7"/>
      <c r="DG9" s="10">
        <f>ROUND(IF(DC9=0, IF(DA9=0, 0, 1), DA9/DC9),5)</f>
        <v>0</v>
      </c>
    </row>
    <row r="10" spans="1:111" x14ac:dyDescent="0.25">
      <c r="A10" s="2"/>
      <c r="B10" s="2"/>
      <c r="C10" s="2"/>
      <c r="D10" s="2"/>
      <c r="E10" s="2" t="s">
        <v>24</v>
      </c>
      <c r="F10" s="2"/>
      <c r="G10" s="2"/>
      <c r="H10" s="2"/>
      <c r="I10" s="6">
        <f>ROUND(SUM(I6:I9),5)</f>
        <v>0</v>
      </c>
      <c r="J10" s="7"/>
      <c r="K10" s="6">
        <f>ROUND(SUM(K6:K9),5)</f>
        <v>0</v>
      </c>
      <c r="L10" s="7"/>
      <c r="M10" s="6">
        <f>ROUND((I10-K10),5)</f>
        <v>0</v>
      </c>
      <c r="N10" s="7"/>
      <c r="O10" s="8">
        <f>ROUND(IF(K10=0, IF(I10=0, 0, 1), I10/K10),5)</f>
        <v>0</v>
      </c>
      <c r="P10" s="7"/>
      <c r="Q10" s="6">
        <f>ROUND(SUM(Q6:Q9),5)</f>
        <v>6305</v>
      </c>
      <c r="R10" s="7"/>
      <c r="S10" s="6">
        <f>ROUND(SUM(S6:S9),5)</f>
        <v>0</v>
      </c>
      <c r="T10" s="7"/>
      <c r="U10" s="6">
        <f>ROUND((Q10-S10),5)</f>
        <v>6305</v>
      </c>
      <c r="V10" s="7"/>
      <c r="W10" s="8">
        <f>ROUND(IF(S10=0, IF(Q10=0, 0, 1), Q10/S10),5)</f>
        <v>1</v>
      </c>
      <c r="X10" s="7"/>
      <c r="Y10" s="6">
        <f>ROUND(SUM(Y6:Y9),5)</f>
        <v>1945</v>
      </c>
      <c r="Z10" s="7"/>
      <c r="AA10" s="6">
        <f>ROUND(SUM(AA6:AA9),5)</f>
        <v>30000</v>
      </c>
      <c r="AB10" s="7"/>
      <c r="AC10" s="6">
        <f>ROUND((Y10-AA10),5)</f>
        <v>-28055</v>
      </c>
      <c r="AD10" s="7"/>
      <c r="AE10" s="8">
        <f>ROUND(IF(AA10=0, IF(Y10=0, 0, 1), Y10/AA10),5)</f>
        <v>6.4829999999999999E-2</v>
      </c>
      <c r="AF10" s="7"/>
      <c r="AG10" s="6">
        <f>ROUND(SUM(AG6:AG9),5)</f>
        <v>21645</v>
      </c>
      <c r="AH10" s="7"/>
      <c r="AI10" s="6">
        <f>ROUND(SUM(AI6:AI9),5)</f>
        <v>30000</v>
      </c>
      <c r="AJ10" s="7"/>
      <c r="AK10" s="6">
        <f>ROUND((AG10-AI10),5)</f>
        <v>-8355</v>
      </c>
      <c r="AL10" s="7"/>
      <c r="AM10" s="8">
        <f>ROUND(IF(AI10=0, IF(AG10=0, 0, 1), AG10/AI10),5)</f>
        <v>0.72150000000000003</v>
      </c>
      <c r="AN10" s="7"/>
      <c r="AO10" s="6">
        <f>ROUND(SUM(AO6:AO9),5)</f>
        <v>29955</v>
      </c>
      <c r="AP10" s="7"/>
      <c r="AQ10" s="6">
        <f>ROUND(SUM(AQ6:AQ9),5)</f>
        <v>0</v>
      </c>
      <c r="AR10" s="7"/>
      <c r="AS10" s="6">
        <f>ROUND((AO10-AQ10),5)</f>
        <v>29955</v>
      </c>
      <c r="AT10" s="7"/>
      <c r="AU10" s="8">
        <f>ROUND(IF(AQ10=0, IF(AO10=0, 0, 1), AO10/AQ10),5)</f>
        <v>1</v>
      </c>
      <c r="AV10" s="7"/>
      <c r="AW10" s="6">
        <f>ROUND(SUM(AW6:AW9),5)</f>
        <v>12250</v>
      </c>
      <c r="AX10" s="7"/>
      <c r="AY10" s="6">
        <f>ROUND(SUM(AY6:AY9),5)</f>
        <v>0</v>
      </c>
      <c r="AZ10" s="7"/>
      <c r="BA10" s="6">
        <f>ROUND((AW10-AY10),5)</f>
        <v>12250</v>
      </c>
      <c r="BB10" s="7"/>
      <c r="BC10" s="8">
        <f>ROUND(IF(AY10=0, IF(AW10=0, 0, 1), AW10/AY10),5)</f>
        <v>1</v>
      </c>
      <c r="BD10" s="7"/>
      <c r="BE10" s="6">
        <f>ROUND(SUM(BE6:BE9),5)</f>
        <v>31975</v>
      </c>
      <c r="BF10" s="7"/>
      <c r="BG10" s="6">
        <f>ROUND(SUM(BG6:BG9),5)</f>
        <v>46000</v>
      </c>
      <c r="BH10" s="7"/>
      <c r="BI10" s="6">
        <f>ROUND((BE10-BG10),5)</f>
        <v>-14025</v>
      </c>
      <c r="BJ10" s="7"/>
      <c r="BK10" s="8">
        <f>ROUND(IF(BG10=0, IF(BE10=0, 0, 1), BE10/BG10),5)</f>
        <v>0.69511000000000001</v>
      </c>
      <c r="BL10" s="7"/>
      <c r="BM10" s="6">
        <f>ROUND(SUM(BM6:BM9),5)</f>
        <v>9350</v>
      </c>
      <c r="BN10" s="7"/>
      <c r="BO10" s="6">
        <f>ROUND(SUM(BO6:BO9),5)</f>
        <v>46000</v>
      </c>
      <c r="BP10" s="7"/>
      <c r="BQ10" s="6">
        <f>ROUND((BM10-BO10),5)</f>
        <v>-36650</v>
      </c>
      <c r="BR10" s="7"/>
      <c r="BS10" s="8">
        <f>ROUND(IF(BO10=0, IF(BM10=0, 0, 1), BM10/BO10),5)</f>
        <v>0.20326</v>
      </c>
      <c r="BT10" s="7"/>
      <c r="BU10" s="6">
        <f>ROUND(SUM(BU6:BU9),5)</f>
        <v>0</v>
      </c>
      <c r="BV10" s="7"/>
      <c r="BW10" s="6">
        <f>ROUND(SUM(BW6:BW9),5)</f>
        <v>0</v>
      </c>
      <c r="BX10" s="7"/>
      <c r="BY10" s="6">
        <f>ROUND((BU10-BW10),5)</f>
        <v>0</v>
      </c>
      <c r="BZ10" s="7"/>
      <c r="CA10" s="8">
        <f>ROUND(IF(BW10=0, IF(BU10=0, 0, 1), BU10/BW10),5)</f>
        <v>0</v>
      </c>
      <c r="CB10" s="7"/>
      <c r="CC10" s="6">
        <f>ROUND(SUM(CC6:CC9),5)</f>
        <v>0</v>
      </c>
      <c r="CD10" s="7"/>
      <c r="CE10" s="6">
        <f>ROUND(SUM(CE6:CE9),5)</f>
        <v>0</v>
      </c>
      <c r="CF10" s="7"/>
      <c r="CG10" s="6">
        <f>ROUND((CC10-CE10),5)</f>
        <v>0</v>
      </c>
      <c r="CH10" s="7"/>
      <c r="CI10" s="8">
        <f>ROUND(IF(CE10=0, IF(CC10=0, 0, 1), CC10/CE10),5)</f>
        <v>0</v>
      </c>
      <c r="CJ10" s="7"/>
      <c r="CK10" s="6">
        <f>ROUND(SUM(CK6:CK9),5)</f>
        <v>0</v>
      </c>
      <c r="CL10" s="7"/>
      <c r="CM10" s="6">
        <f>ROUND(SUM(CM6:CM9),5)</f>
        <v>0</v>
      </c>
      <c r="CN10" s="7"/>
      <c r="CO10" s="6">
        <f>ROUND((CK10-CM10),5)</f>
        <v>0</v>
      </c>
      <c r="CP10" s="7"/>
      <c r="CQ10" s="8">
        <f>ROUND(IF(CM10=0, IF(CK10=0, 0, 1), CK10/CM10),5)</f>
        <v>0</v>
      </c>
      <c r="CR10" s="7"/>
      <c r="CS10" s="6">
        <f>ROUND(SUM(CS6:CS9),5)</f>
        <v>0</v>
      </c>
      <c r="CT10" s="7"/>
      <c r="CU10" s="6">
        <f>ROUND(SUM(CU6:CU9),5)</f>
        <v>0</v>
      </c>
      <c r="CV10" s="7"/>
      <c r="CW10" s="6">
        <f>ROUND((CS10-CU10),5)</f>
        <v>0</v>
      </c>
      <c r="CX10" s="7"/>
      <c r="CY10" s="8">
        <f>ROUND(IF(CU10=0, IF(CS10=0, 0, 1), CS10/CU10),5)</f>
        <v>0</v>
      </c>
      <c r="CZ10" s="7"/>
      <c r="DA10" s="6">
        <f>ROUND(I10+Q10+Y10+AG10+AO10+AW10+BE10+BM10+BU10+CC10+CK10+CS10,5)</f>
        <v>113425</v>
      </c>
      <c r="DB10" s="7"/>
      <c r="DC10" s="6">
        <f>ROUND(K10+S10+AA10+AI10+AQ10+AY10+BG10+BO10+BW10+CE10+CM10+CU10,5)</f>
        <v>152000</v>
      </c>
      <c r="DD10" s="7"/>
      <c r="DE10" s="6">
        <f>ROUND((DA10-DC10),5)</f>
        <v>-38575</v>
      </c>
      <c r="DF10" s="7"/>
      <c r="DG10" s="8">
        <f>ROUND(IF(DC10=0, IF(DA10=0, 0, 1), DA10/DC10),5)</f>
        <v>0.74621999999999999</v>
      </c>
    </row>
    <row r="11" spans="1:111" x14ac:dyDescent="0.25">
      <c r="A11" s="2"/>
      <c r="B11" s="2"/>
      <c r="C11" s="2"/>
      <c r="D11" s="2"/>
      <c r="E11" s="2" t="s">
        <v>25</v>
      </c>
      <c r="F11" s="2"/>
      <c r="G11" s="2"/>
      <c r="H11" s="2"/>
      <c r="I11" s="6"/>
      <c r="J11" s="7"/>
      <c r="K11" s="6"/>
      <c r="L11" s="7"/>
      <c r="M11" s="6"/>
      <c r="N11" s="7"/>
      <c r="O11" s="8"/>
      <c r="P11" s="7"/>
      <c r="Q11" s="6"/>
      <c r="R11" s="7"/>
      <c r="S11" s="6"/>
      <c r="T11" s="7"/>
      <c r="U11" s="6"/>
      <c r="V11" s="7"/>
      <c r="W11" s="8"/>
      <c r="X11" s="7"/>
      <c r="Y11" s="6"/>
      <c r="Z11" s="7"/>
      <c r="AA11" s="6"/>
      <c r="AB11" s="7"/>
      <c r="AC11" s="6"/>
      <c r="AD11" s="7"/>
      <c r="AE11" s="8"/>
      <c r="AF11" s="7"/>
      <c r="AG11" s="6"/>
      <c r="AH11" s="7"/>
      <c r="AI11" s="6"/>
      <c r="AJ11" s="7"/>
      <c r="AK11" s="6"/>
      <c r="AL11" s="7"/>
      <c r="AM11" s="8"/>
      <c r="AN11" s="7"/>
      <c r="AO11" s="6"/>
      <c r="AP11" s="7"/>
      <c r="AQ11" s="6"/>
      <c r="AR11" s="7"/>
      <c r="AS11" s="6"/>
      <c r="AT11" s="7"/>
      <c r="AU11" s="8"/>
      <c r="AV11" s="7"/>
      <c r="AW11" s="6"/>
      <c r="AX11" s="7"/>
      <c r="AY11" s="6"/>
      <c r="AZ11" s="7"/>
      <c r="BA11" s="6"/>
      <c r="BB11" s="7"/>
      <c r="BC11" s="8"/>
      <c r="BD11" s="7"/>
      <c r="BE11" s="6"/>
      <c r="BF11" s="7"/>
      <c r="BG11" s="6"/>
      <c r="BH11" s="7"/>
      <c r="BI11" s="6"/>
      <c r="BJ11" s="7"/>
      <c r="BK11" s="8"/>
      <c r="BL11" s="7"/>
      <c r="BM11" s="6"/>
      <c r="BN11" s="7"/>
      <c r="BO11" s="6"/>
      <c r="BP11" s="7"/>
      <c r="BQ11" s="6"/>
      <c r="BR11" s="7"/>
      <c r="BS11" s="8"/>
      <c r="BT11" s="7"/>
      <c r="BU11" s="6"/>
      <c r="BV11" s="7"/>
      <c r="BW11" s="6"/>
      <c r="BX11" s="7"/>
      <c r="BY11" s="6"/>
      <c r="BZ11" s="7"/>
      <c r="CA11" s="8"/>
      <c r="CB11" s="7"/>
      <c r="CC11" s="6"/>
      <c r="CD11" s="7"/>
      <c r="CE11" s="6"/>
      <c r="CF11" s="7"/>
      <c r="CG11" s="6"/>
      <c r="CH11" s="7"/>
      <c r="CI11" s="8"/>
      <c r="CJ11" s="7"/>
      <c r="CK11" s="6"/>
      <c r="CL11" s="7"/>
      <c r="CM11" s="6"/>
      <c r="CN11" s="7"/>
      <c r="CO11" s="6"/>
      <c r="CP11" s="7"/>
      <c r="CQ11" s="8"/>
      <c r="CR11" s="7"/>
      <c r="CS11" s="6"/>
      <c r="CT11" s="7"/>
      <c r="CU11" s="6"/>
      <c r="CV11" s="7"/>
      <c r="CW11" s="6"/>
      <c r="CX11" s="7"/>
      <c r="CY11" s="8"/>
      <c r="CZ11" s="7"/>
      <c r="DA11" s="6"/>
      <c r="DB11" s="7"/>
      <c r="DC11" s="6"/>
      <c r="DD11" s="7"/>
      <c r="DE11" s="6"/>
      <c r="DF11" s="7"/>
      <c r="DG11" s="8"/>
    </row>
    <row r="12" spans="1:111" x14ac:dyDescent="0.25">
      <c r="A12" s="2"/>
      <c r="B12" s="2"/>
      <c r="C12" s="2"/>
      <c r="D12" s="2"/>
      <c r="E12" s="2"/>
      <c r="F12" s="2" t="s">
        <v>26</v>
      </c>
      <c r="G12" s="2"/>
      <c r="H12" s="2"/>
      <c r="I12" s="6">
        <v>1800</v>
      </c>
      <c r="J12" s="7"/>
      <c r="K12" s="6">
        <v>0</v>
      </c>
      <c r="L12" s="7"/>
      <c r="M12" s="6">
        <f>ROUND((I12-K12),5)</f>
        <v>1800</v>
      </c>
      <c r="N12" s="7"/>
      <c r="O12" s="8">
        <f>ROUND(IF(K12=0, IF(I12=0, 0, 1), I12/K12),5)</f>
        <v>1</v>
      </c>
      <c r="P12" s="7"/>
      <c r="Q12" s="6">
        <v>4000</v>
      </c>
      <c r="R12" s="7"/>
      <c r="S12" s="6">
        <v>0</v>
      </c>
      <c r="T12" s="7"/>
      <c r="U12" s="6">
        <f>ROUND((Q12-S12),5)</f>
        <v>4000</v>
      </c>
      <c r="V12" s="7"/>
      <c r="W12" s="8">
        <f>ROUND(IF(S12=0, IF(Q12=0, 0, 1), Q12/S12),5)</f>
        <v>1</v>
      </c>
      <c r="X12" s="7"/>
      <c r="Y12" s="6">
        <v>1300</v>
      </c>
      <c r="Z12" s="7"/>
      <c r="AA12" s="6">
        <v>0</v>
      </c>
      <c r="AB12" s="7"/>
      <c r="AC12" s="6">
        <f>ROUND((Y12-AA12),5)</f>
        <v>1300</v>
      </c>
      <c r="AD12" s="7"/>
      <c r="AE12" s="8">
        <f>ROUND(IF(AA12=0, IF(Y12=0, 0, 1), Y12/AA12),5)</f>
        <v>1</v>
      </c>
      <c r="AF12" s="7"/>
      <c r="AG12" s="6">
        <v>1300</v>
      </c>
      <c r="AH12" s="7"/>
      <c r="AI12" s="6">
        <v>10000</v>
      </c>
      <c r="AJ12" s="7"/>
      <c r="AK12" s="6">
        <f>ROUND((AG12-AI12),5)</f>
        <v>-8700</v>
      </c>
      <c r="AL12" s="7"/>
      <c r="AM12" s="8">
        <f>ROUND(IF(AI12=0, IF(AG12=0, 0, 1), AG12/AI12),5)</f>
        <v>0.13</v>
      </c>
      <c r="AN12" s="7"/>
      <c r="AO12" s="6">
        <v>0</v>
      </c>
      <c r="AP12" s="7"/>
      <c r="AQ12" s="6">
        <v>0</v>
      </c>
      <c r="AR12" s="7"/>
      <c r="AS12" s="6">
        <f>ROUND((AO12-AQ12),5)</f>
        <v>0</v>
      </c>
      <c r="AT12" s="7"/>
      <c r="AU12" s="8">
        <f>ROUND(IF(AQ12=0, IF(AO12=0, 0, 1), AO12/AQ12),5)</f>
        <v>0</v>
      </c>
      <c r="AV12" s="7"/>
      <c r="AW12" s="6">
        <v>-482</v>
      </c>
      <c r="AX12" s="7"/>
      <c r="AY12" s="6">
        <v>0</v>
      </c>
      <c r="AZ12" s="7"/>
      <c r="BA12" s="6">
        <f>ROUND((AW12-AY12),5)</f>
        <v>-482</v>
      </c>
      <c r="BB12" s="7"/>
      <c r="BC12" s="8">
        <f>ROUND(IF(AY12=0, IF(AW12=0, 0, 1), AW12/AY12),5)</f>
        <v>1</v>
      </c>
      <c r="BD12" s="7"/>
      <c r="BE12" s="6">
        <v>0</v>
      </c>
      <c r="BF12" s="7"/>
      <c r="BG12" s="6">
        <v>0</v>
      </c>
      <c r="BH12" s="7"/>
      <c r="BI12" s="6">
        <f>ROUND((BE12-BG12),5)</f>
        <v>0</v>
      </c>
      <c r="BJ12" s="7"/>
      <c r="BK12" s="8">
        <f>ROUND(IF(BG12=0, IF(BE12=0, 0, 1), BE12/BG12),5)</f>
        <v>0</v>
      </c>
      <c r="BL12" s="7"/>
      <c r="BM12" s="6">
        <v>0</v>
      </c>
      <c r="BN12" s="7"/>
      <c r="BO12" s="6">
        <v>0</v>
      </c>
      <c r="BP12" s="7"/>
      <c r="BQ12" s="6">
        <f>ROUND((BM12-BO12),5)</f>
        <v>0</v>
      </c>
      <c r="BR12" s="7"/>
      <c r="BS12" s="8">
        <f>ROUND(IF(BO12=0, IF(BM12=0, 0, 1), BM12/BO12),5)</f>
        <v>0</v>
      </c>
      <c r="BT12" s="7"/>
      <c r="BU12" s="6">
        <v>0</v>
      </c>
      <c r="BV12" s="7"/>
      <c r="BW12" s="6">
        <v>0</v>
      </c>
      <c r="BX12" s="7"/>
      <c r="BY12" s="6">
        <f>ROUND((BU12-BW12),5)</f>
        <v>0</v>
      </c>
      <c r="BZ12" s="7"/>
      <c r="CA12" s="8">
        <f>ROUND(IF(BW12=0, IF(BU12=0, 0, 1), BU12/BW12),5)</f>
        <v>0</v>
      </c>
      <c r="CB12" s="7"/>
      <c r="CC12" s="6">
        <v>0</v>
      </c>
      <c r="CD12" s="7"/>
      <c r="CE12" s="6">
        <v>0</v>
      </c>
      <c r="CF12" s="7"/>
      <c r="CG12" s="6">
        <f>ROUND((CC12-CE12),5)</f>
        <v>0</v>
      </c>
      <c r="CH12" s="7"/>
      <c r="CI12" s="8">
        <f>ROUND(IF(CE12=0, IF(CC12=0, 0, 1), CC12/CE12),5)</f>
        <v>0</v>
      </c>
      <c r="CJ12" s="7"/>
      <c r="CK12" s="6">
        <v>0</v>
      </c>
      <c r="CL12" s="7"/>
      <c r="CM12" s="6">
        <v>0</v>
      </c>
      <c r="CN12" s="7"/>
      <c r="CO12" s="6">
        <f>ROUND((CK12-CM12),5)</f>
        <v>0</v>
      </c>
      <c r="CP12" s="7"/>
      <c r="CQ12" s="8">
        <f>ROUND(IF(CM12=0, IF(CK12=0, 0, 1), CK12/CM12),5)</f>
        <v>0</v>
      </c>
      <c r="CR12" s="7"/>
      <c r="CS12" s="6">
        <v>0</v>
      </c>
      <c r="CT12" s="7"/>
      <c r="CU12" s="6">
        <v>0</v>
      </c>
      <c r="CV12" s="7"/>
      <c r="CW12" s="6">
        <f>ROUND((CS12-CU12),5)</f>
        <v>0</v>
      </c>
      <c r="CX12" s="7"/>
      <c r="CY12" s="8">
        <f>ROUND(IF(CU12=0, IF(CS12=0, 0, 1), CS12/CU12),5)</f>
        <v>0</v>
      </c>
      <c r="CZ12" s="7"/>
      <c r="DA12" s="6">
        <f>ROUND(I12+Q12+Y12+AG12+AO12+AW12+BE12+BM12+BU12+CC12+CK12+CS12,5)</f>
        <v>7918</v>
      </c>
      <c r="DB12" s="7"/>
      <c r="DC12" s="6">
        <f>ROUND(K12+S12+AA12+AI12+AQ12+AY12+BG12+BO12+BW12+CE12+CM12+CU12,5)</f>
        <v>10000</v>
      </c>
      <c r="DD12" s="7"/>
      <c r="DE12" s="6">
        <f>ROUND((DA12-DC12),5)</f>
        <v>-2082</v>
      </c>
      <c r="DF12" s="7"/>
      <c r="DG12" s="8">
        <f>ROUND(IF(DC12=0, IF(DA12=0, 0, 1), DA12/DC12),5)</f>
        <v>0.79179999999999995</v>
      </c>
    </row>
    <row r="13" spans="1:111" x14ac:dyDescent="0.25">
      <c r="A13" s="2"/>
      <c r="B13" s="2"/>
      <c r="C13" s="2"/>
      <c r="D13" s="2"/>
      <c r="E13" s="2"/>
      <c r="F13" s="2" t="s">
        <v>27</v>
      </c>
      <c r="G13" s="2"/>
      <c r="H13" s="2"/>
      <c r="I13" s="6">
        <v>4800</v>
      </c>
      <c r="J13" s="7"/>
      <c r="K13" s="6">
        <v>0</v>
      </c>
      <c r="L13" s="7"/>
      <c r="M13" s="6">
        <f>ROUND((I13-K13),5)</f>
        <v>4800</v>
      </c>
      <c r="N13" s="7"/>
      <c r="O13" s="8">
        <f>ROUND(IF(K13=0, IF(I13=0, 0, 1), I13/K13),5)</f>
        <v>1</v>
      </c>
      <c r="P13" s="7"/>
      <c r="Q13" s="6">
        <v>2100</v>
      </c>
      <c r="R13" s="7"/>
      <c r="S13" s="6">
        <v>0</v>
      </c>
      <c r="T13" s="7"/>
      <c r="U13" s="6">
        <f>ROUND((Q13-S13),5)</f>
        <v>2100</v>
      </c>
      <c r="V13" s="7"/>
      <c r="W13" s="8">
        <f>ROUND(IF(S13=0, IF(Q13=0, 0, 1), Q13/S13),5)</f>
        <v>1</v>
      </c>
      <c r="X13" s="7"/>
      <c r="Y13" s="6">
        <v>2400</v>
      </c>
      <c r="Z13" s="7"/>
      <c r="AA13" s="6">
        <v>0</v>
      </c>
      <c r="AB13" s="7"/>
      <c r="AC13" s="6">
        <f>ROUND((Y13-AA13),5)</f>
        <v>2400</v>
      </c>
      <c r="AD13" s="7"/>
      <c r="AE13" s="8">
        <f>ROUND(IF(AA13=0, IF(Y13=0, 0, 1), Y13/AA13),5)</f>
        <v>1</v>
      </c>
      <c r="AF13" s="7"/>
      <c r="AG13" s="6">
        <v>500</v>
      </c>
      <c r="AH13" s="7"/>
      <c r="AI13" s="6">
        <v>0</v>
      </c>
      <c r="AJ13" s="7"/>
      <c r="AK13" s="6">
        <f>ROUND((AG13-AI13),5)</f>
        <v>500</v>
      </c>
      <c r="AL13" s="7"/>
      <c r="AM13" s="8">
        <f>ROUND(IF(AI13=0, IF(AG13=0, 0, 1), AG13/AI13),5)</f>
        <v>1</v>
      </c>
      <c r="AN13" s="7"/>
      <c r="AO13" s="6">
        <v>1900</v>
      </c>
      <c r="AP13" s="7"/>
      <c r="AQ13" s="6">
        <v>0</v>
      </c>
      <c r="AR13" s="7"/>
      <c r="AS13" s="6">
        <f>ROUND((AO13-AQ13),5)</f>
        <v>1900</v>
      </c>
      <c r="AT13" s="7"/>
      <c r="AU13" s="8">
        <f>ROUND(IF(AQ13=0, IF(AO13=0, 0, 1), AO13/AQ13),5)</f>
        <v>1</v>
      </c>
      <c r="AV13" s="7"/>
      <c r="AW13" s="6">
        <v>1000</v>
      </c>
      <c r="AX13" s="7"/>
      <c r="AY13" s="6">
        <v>9000</v>
      </c>
      <c r="AZ13" s="7"/>
      <c r="BA13" s="6">
        <f>ROUND((AW13-AY13),5)</f>
        <v>-8000</v>
      </c>
      <c r="BB13" s="7"/>
      <c r="BC13" s="8">
        <f>ROUND(IF(AY13=0, IF(AW13=0, 0, 1), AW13/AY13),5)</f>
        <v>0.11111</v>
      </c>
      <c r="BD13" s="7"/>
      <c r="BE13" s="6">
        <v>2500</v>
      </c>
      <c r="BF13" s="7"/>
      <c r="BG13" s="6">
        <v>10000</v>
      </c>
      <c r="BH13" s="7"/>
      <c r="BI13" s="6">
        <f>ROUND((BE13-BG13),5)</f>
        <v>-7500</v>
      </c>
      <c r="BJ13" s="7"/>
      <c r="BK13" s="8">
        <f>ROUND(IF(BG13=0, IF(BE13=0, 0, 1), BE13/BG13),5)</f>
        <v>0.25</v>
      </c>
      <c r="BL13" s="7"/>
      <c r="BM13" s="6">
        <v>500</v>
      </c>
      <c r="BN13" s="7"/>
      <c r="BO13" s="6">
        <v>10000</v>
      </c>
      <c r="BP13" s="7"/>
      <c r="BQ13" s="6">
        <f>ROUND((BM13-BO13),5)</f>
        <v>-9500</v>
      </c>
      <c r="BR13" s="7"/>
      <c r="BS13" s="8">
        <f>ROUND(IF(BO13=0, IF(BM13=0, 0, 1), BM13/BO13),5)</f>
        <v>0.05</v>
      </c>
      <c r="BT13" s="7"/>
      <c r="BU13" s="6">
        <v>0</v>
      </c>
      <c r="BV13" s="7"/>
      <c r="BW13" s="6">
        <v>0</v>
      </c>
      <c r="BX13" s="7"/>
      <c r="BY13" s="6">
        <f>ROUND((BU13-BW13),5)</f>
        <v>0</v>
      </c>
      <c r="BZ13" s="7"/>
      <c r="CA13" s="8">
        <f>ROUND(IF(BW13=0, IF(BU13=0, 0, 1), BU13/BW13),5)</f>
        <v>0</v>
      </c>
      <c r="CB13" s="7"/>
      <c r="CC13" s="6">
        <v>0</v>
      </c>
      <c r="CD13" s="7"/>
      <c r="CE13" s="6">
        <v>0</v>
      </c>
      <c r="CF13" s="7"/>
      <c r="CG13" s="6">
        <f>ROUND((CC13-CE13),5)</f>
        <v>0</v>
      </c>
      <c r="CH13" s="7"/>
      <c r="CI13" s="8">
        <f>ROUND(IF(CE13=0, IF(CC13=0, 0, 1), CC13/CE13),5)</f>
        <v>0</v>
      </c>
      <c r="CJ13" s="7"/>
      <c r="CK13" s="6">
        <v>0</v>
      </c>
      <c r="CL13" s="7"/>
      <c r="CM13" s="6">
        <v>0</v>
      </c>
      <c r="CN13" s="7"/>
      <c r="CO13" s="6">
        <f>ROUND((CK13-CM13),5)</f>
        <v>0</v>
      </c>
      <c r="CP13" s="7"/>
      <c r="CQ13" s="8">
        <f>ROUND(IF(CM13=0, IF(CK13=0, 0, 1), CK13/CM13),5)</f>
        <v>0</v>
      </c>
      <c r="CR13" s="7"/>
      <c r="CS13" s="6">
        <v>0</v>
      </c>
      <c r="CT13" s="7"/>
      <c r="CU13" s="6">
        <v>0</v>
      </c>
      <c r="CV13" s="7"/>
      <c r="CW13" s="6">
        <f>ROUND((CS13-CU13),5)</f>
        <v>0</v>
      </c>
      <c r="CX13" s="7"/>
      <c r="CY13" s="8">
        <f>ROUND(IF(CU13=0, IF(CS13=0, 0, 1), CS13/CU13),5)</f>
        <v>0</v>
      </c>
      <c r="CZ13" s="7"/>
      <c r="DA13" s="6">
        <f>ROUND(I13+Q13+Y13+AG13+AO13+AW13+BE13+BM13+BU13+CC13+CK13+CS13,5)</f>
        <v>15700</v>
      </c>
      <c r="DB13" s="7"/>
      <c r="DC13" s="6">
        <f>ROUND(K13+S13+AA13+AI13+AQ13+AY13+BG13+BO13+BW13+CE13+CM13+CU13,5)</f>
        <v>29000</v>
      </c>
      <c r="DD13" s="7"/>
      <c r="DE13" s="6">
        <f>ROUND((DA13-DC13),5)</f>
        <v>-13300</v>
      </c>
      <c r="DF13" s="7"/>
      <c r="DG13" s="8">
        <f>ROUND(IF(DC13=0, IF(DA13=0, 0, 1), DA13/DC13),5)</f>
        <v>0.54137999999999997</v>
      </c>
    </row>
    <row r="14" spans="1:111" ht="15.75" thickBot="1" x14ac:dyDescent="0.3">
      <c r="A14" s="2"/>
      <c r="B14" s="2"/>
      <c r="C14" s="2"/>
      <c r="D14" s="2"/>
      <c r="E14" s="2"/>
      <c r="F14" s="2" t="s">
        <v>28</v>
      </c>
      <c r="G14" s="2"/>
      <c r="H14" s="2"/>
      <c r="I14" s="9">
        <v>0</v>
      </c>
      <c r="J14" s="7"/>
      <c r="K14" s="9">
        <v>0</v>
      </c>
      <c r="L14" s="7"/>
      <c r="M14" s="9">
        <f>ROUND((I14-K14),5)</f>
        <v>0</v>
      </c>
      <c r="N14" s="7"/>
      <c r="O14" s="10">
        <f>ROUND(IF(K14=0, IF(I14=0, 0, 1), I14/K14),5)</f>
        <v>0</v>
      </c>
      <c r="P14" s="7"/>
      <c r="Q14" s="9">
        <v>0</v>
      </c>
      <c r="R14" s="7"/>
      <c r="S14" s="9">
        <v>0</v>
      </c>
      <c r="T14" s="7"/>
      <c r="U14" s="9">
        <f>ROUND((Q14-S14),5)</f>
        <v>0</v>
      </c>
      <c r="V14" s="7"/>
      <c r="W14" s="10">
        <f>ROUND(IF(S14=0, IF(Q14=0, 0, 1), Q14/S14),5)</f>
        <v>0</v>
      </c>
      <c r="X14" s="7"/>
      <c r="Y14" s="9">
        <v>0</v>
      </c>
      <c r="Z14" s="7"/>
      <c r="AA14" s="9">
        <v>0</v>
      </c>
      <c r="AB14" s="7"/>
      <c r="AC14" s="9">
        <f>ROUND((Y14-AA14),5)</f>
        <v>0</v>
      </c>
      <c r="AD14" s="7"/>
      <c r="AE14" s="10">
        <f>ROUND(IF(AA14=0, IF(Y14=0, 0, 1), Y14/AA14),5)</f>
        <v>0</v>
      </c>
      <c r="AF14" s="7"/>
      <c r="AG14" s="9">
        <v>0</v>
      </c>
      <c r="AH14" s="7"/>
      <c r="AI14" s="9">
        <v>0</v>
      </c>
      <c r="AJ14" s="7"/>
      <c r="AK14" s="9">
        <f>ROUND((AG14-AI14),5)</f>
        <v>0</v>
      </c>
      <c r="AL14" s="7"/>
      <c r="AM14" s="10">
        <f>ROUND(IF(AI14=0, IF(AG14=0, 0, 1), AG14/AI14),5)</f>
        <v>0</v>
      </c>
      <c r="AN14" s="7"/>
      <c r="AO14" s="9">
        <v>0</v>
      </c>
      <c r="AP14" s="7"/>
      <c r="AQ14" s="9">
        <v>0</v>
      </c>
      <c r="AR14" s="7"/>
      <c r="AS14" s="9">
        <f>ROUND((AO14-AQ14),5)</f>
        <v>0</v>
      </c>
      <c r="AT14" s="7"/>
      <c r="AU14" s="10">
        <f>ROUND(IF(AQ14=0, IF(AO14=0, 0, 1), AO14/AQ14),5)</f>
        <v>0</v>
      </c>
      <c r="AV14" s="7"/>
      <c r="AW14" s="9">
        <v>0</v>
      </c>
      <c r="AX14" s="7"/>
      <c r="AY14" s="9">
        <v>0</v>
      </c>
      <c r="AZ14" s="7"/>
      <c r="BA14" s="9">
        <f>ROUND((AW14-AY14),5)</f>
        <v>0</v>
      </c>
      <c r="BB14" s="7"/>
      <c r="BC14" s="10">
        <f>ROUND(IF(AY14=0, IF(AW14=0, 0, 1), AW14/AY14),5)</f>
        <v>0</v>
      </c>
      <c r="BD14" s="7"/>
      <c r="BE14" s="9">
        <v>0</v>
      </c>
      <c r="BF14" s="7"/>
      <c r="BG14" s="9">
        <v>0</v>
      </c>
      <c r="BH14" s="7"/>
      <c r="BI14" s="9">
        <f>ROUND((BE14-BG14),5)</f>
        <v>0</v>
      </c>
      <c r="BJ14" s="7"/>
      <c r="BK14" s="10">
        <f>ROUND(IF(BG14=0, IF(BE14=0, 0, 1), BE14/BG14),5)</f>
        <v>0</v>
      </c>
      <c r="BL14" s="7"/>
      <c r="BM14" s="9">
        <v>0</v>
      </c>
      <c r="BN14" s="7"/>
      <c r="BO14" s="9">
        <v>0</v>
      </c>
      <c r="BP14" s="7"/>
      <c r="BQ14" s="9">
        <f>ROUND((BM14-BO14),5)</f>
        <v>0</v>
      </c>
      <c r="BR14" s="7"/>
      <c r="BS14" s="10">
        <f>ROUND(IF(BO14=0, IF(BM14=0, 0, 1), BM14/BO14),5)</f>
        <v>0</v>
      </c>
      <c r="BT14" s="7"/>
      <c r="BU14" s="9">
        <v>0</v>
      </c>
      <c r="BV14" s="7"/>
      <c r="BW14" s="9">
        <v>0</v>
      </c>
      <c r="BX14" s="7"/>
      <c r="BY14" s="9">
        <f>ROUND((BU14-BW14),5)</f>
        <v>0</v>
      </c>
      <c r="BZ14" s="7"/>
      <c r="CA14" s="10">
        <f>ROUND(IF(BW14=0, IF(BU14=0, 0, 1), BU14/BW14),5)</f>
        <v>0</v>
      </c>
      <c r="CB14" s="7"/>
      <c r="CC14" s="9">
        <v>0</v>
      </c>
      <c r="CD14" s="7"/>
      <c r="CE14" s="9">
        <v>0</v>
      </c>
      <c r="CF14" s="7"/>
      <c r="CG14" s="9">
        <f>ROUND((CC14-CE14),5)</f>
        <v>0</v>
      </c>
      <c r="CH14" s="7"/>
      <c r="CI14" s="10">
        <f>ROUND(IF(CE14=0, IF(CC14=0, 0, 1), CC14/CE14),5)</f>
        <v>0</v>
      </c>
      <c r="CJ14" s="7"/>
      <c r="CK14" s="9">
        <v>0</v>
      </c>
      <c r="CL14" s="7"/>
      <c r="CM14" s="9">
        <v>0</v>
      </c>
      <c r="CN14" s="7"/>
      <c r="CO14" s="9">
        <f>ROUND((CK14-CM14),5)</f>
        <v>0</v>
      </c>
      <c r="CP14" s="7"/>
      <c r="CQ14" s="10">
        <f>ROUND(IF(CM14=0, IF(CK14=0, 0, 1), CK14/CM14),5)</f>
        <v>0</v>
      </c>
      <c r="CR14" s="7"/>
      <c r="CS14" s="9">
        <v>0</v>
      </c>
      <c r="CT14" s="7"/>
      <c r="CU14" s="9">
        <v>0</v>
      </c>
      <c r="CV14" s="7"/>
      <c r="CW14" s="9">
        <f>ROUND((CS14-CU14),5)</f>
        <v>0</v>
      </c>
      <c r="CX14" s="7"/>
      <c r="CY14" s="10">
        <f>ROUND(IF(CU14=0, IF(CS14=0, 0, 1), CS14/CU14),5)</f>
        <v>0</v>
      </c>
      <c r="CZ14" s="7"/>
      <c r="DA14" s="9">
        <f>ROUND(I14+Q14+Y14+AG14+AO14+AW14+BE14+BM14+BU14+CC14+CK14+CS14,5)</f>
        <v>0</v>
      </c>
      <c r="DB14" s="7"/>
      <c r="DC14" s="9">
        <f>ROUND(K14+S14+AA14+AI14+AQ14+AY14+BG14+BO14+BW14+CE14+CM14+CU14,5)</f>
        <v>0</v>
      </c>
      <c r="DD14" s="7"/>
      <c r="DE14" s="9">
        <f>ROUND((DA14-DC14),5)</f>
        <v>0</v>
      </c>
      <c r="DF14" s="7"/>
      <c r="DG14" s="10">
        <f>ROUND(IF(DC14=0, IF(DA14=0, 0, 1), DA14/DC14),5)</f>
        <v>0</v>
      </c>
    </row>
    <row r="15" spans="1:111" x14ac:dyDescent="0.25">
      <c r="A15" s="2"/>
      <c r="B15" s="2"/>
      <c r="C15" s="2"/>
      <c r="D15" s="2"/>
      <c r="E15" s="2" t="s">
        <v>29</v>
      </c>
      <c r="F15" s="2"/>
      <c r="G15" s="2"/>
      <c r="H15" s="2"/>
      <c r="I15" s="6">
        <f>ROUND(SUM(I11:I14),5)</f>
        <v>6600</v>
      </c>
      <c r="J15" s="7"/>
      <c r="K15" s="6">
        <f>ROUND(SUM(K11:K14),5)</f>
        <v>0</v>
      </c>
      <c r="L15" s="7"/>
      <c r="M15" s="6">
        <f>ROUND((I15-K15),5)</f>
        <v>6600</v>
      </c>
      <c r="N15" s="7"/>
      <c r="O15" s="8">
        <f>ROUND(IF(K15=0, IF(I15=0, 0, 1), I15/K15),5)</f>
        <v>1</v>
      </c>
      <c r="P15" s="7"/>
      <c r="Q15" s="6">
        <f>ROUND(SUM(Q11:Q14),5)</f>
        <v>6100</v>
      </c>
      <c r="R15" s="7"/>
      <c r="S15" s="6">
        <f>ROUND(SUM(S11:S14),5)</f>
        <v>0</v>
      </c>
      <c r="T15" s="7"/>
      <c r="U15" s="6">
        <f>ROUND((Q15-S15),5)</f>
        <v>6100</v>
      </c>
      <c r="V15" s="7"/>
      <c r="W15" s="8">
        <f>ROUND(IF(S15=0, IF(Q15=0, 0, 1), Q15/S15),5)</f>
        <v>1</v>
      </c>
      <c r="X15" s="7"/>
      <c r="Y15" s="6">
        <f>ROUND(SUM(Y11:Y14),5)</f>
        <v>3700</v>
      </c>
      <c r="Z15" s="7"/>
      <c r="AA15" s="6">
        <f>ROUND(SUM(AA11:AA14),5)</f>
        <v>0</v>
      </c>
      <c r="AB15" s="7"/>
      <c r="AC15" s="6">
        <f>ROUND((Y15-AA15),5)</f>
        <v>3700</v>
      </c>
      <c r="AD15" s="7"/>
      <c r="AE15" s="8">
        <f>ROUND(IF(AA15=0, IF(Y15=0, 0, 1), Y15/AA15),5)</f>
        <v>1</v>
      </c>
      <c r="AF15" s="7"/>
      <c r="AG15" s="6">
        <f>ROUND(SUM(AG11:AG14),5)</f>
        <v>1800</v>
      </c>
      <c r="AH15" s="7"/>
      <c r="AI15" s="6">
        <f>ROUND(SUM(AI11:AI14),5)</f>
        <v>10000</v>
      </c>
      <c r="AJ15" s="7"/>
      <c r="AK15" s="6">
        <f>ROUND((AG15-AI15),5)</f>
        <v>-8200</v>
      </c>
      <c r="AL15" s="7"/>
      <c r="AM15" s="8">
        <f>ROUND(IF(AI15=0, IF(AG15=0, 0, 1), AG15/AI15),5)</f>
        <v>0.18</v>
      </c>
      <c r="AN15" s="7"/>
      <c r="AO15" s="6">
        <f>ROUND(SUM(AO11:AO14),5)</f>
        <v>1900</v>
      </c>
      <c r="AP15" s="7"/>
      <c r="AQ15" s="6">
        <f>ROUND(SUM(AQ11:AQ14),5)</f>
        <v>0</v>
      </c>
      <c r="AR15" s="7"/>
      <c r="AS15" s="6">
        <f>ROUND((AO15-AQ15),5)</f>
        <v>1900</v>
      </c>
      <c r="AT15" s="7"/>
      <c r="AU15" s="8">
        <f>ROUND(IF(AQ15=0, IF(AO15=0, 0, 1), AO15/AQ15),5)</f>
        <v>1</v>
      </c>
      <c r="AV15" s="7"/>
      <c r="AW15" s="6">
        <f>ROUND(SUM(AW11:AW14),5)</f>
        <v>518</v>
      </c>
      <c r="AX15" s="7"/>
      <c r="AY15" s="6">
        <f>ROUND(SUM(AY11:AY14),5)</f>
        <v>9000</v>
      </c>
      <c r="AZ15" s="7"/>
      <c r="BA15" s="6">
        <f>ROUND((AW15-AY15),5)</f>
        <v>-8482</v>
      </c>
      <c r="BB15" s="7"/>
      <c r="BC15" s="8">
        <f>ROUND(IF(AY15=0, IF(AW15=0, 0, 1), AW15/AY15),5)</f>
        <v>5.756E-2</v>
      </c>
      <c r="BD15" s="7"/>
      <c r="BE15" s="6">
        <f>ROUND(SUM(BE11:BE14),5)</f>
        <v>2500</v>
      </c>
      <c r="BF15" s="7"/>
      <c r="BG15" s="6">
        <f>ROUND(SUM(BG11:BG14),5)</f>
        <v>10000</v>
      </c>
      <c r="BH15" s="7"/>
      <c r="BI15" s="6">
        <f>ROUND((BE15-BG15),5)</f>
        <v>-7500</v>
      </c>
      <c r="BJ15" s="7"/>
      <c r="BK15" s="8">
        <f>ROUND(IF(BG15=0, IF(BE15=0, 0, 1), BE15/BG15),5)</f>
        <v>0.25</v>
      </c>
      <c r="BL15" s="7"/>
      <c r="BM15" s="6">
        <f>ROUND(SUM(BM11:BM14),5)</f>
        <v>500</v>
      </c>
      <c r="BN15" s="7"/>
      <c r="BO15" s="6">
        <f>ROUND(SUM(BO11:BO14),5)</f>
        <v>10000</v>
      </c>
      <c r="BP15" s="7"/>
      <c r="BQ15" s="6">
        <f>ROUND((BM15-BO15),5)</f>
        <v>-9500</v>
      </c>
      <c r="BR15" s="7"/>
      <c r="BS15" s="8">
        <f>ROUND(IF(BO15=0, IF(BM15=0, 0, 1), BM15/BO15),5)</f>
        <v>0.05</v>
      </c>
      <c r="BT15" s="7"/>
      <c r="BU15" s="6">
        <f>ROUND(SUM(BU11:BU14),5)</f>
        <v>0</v>
      </c>
      <c r="BV15" s="7"/>
      <c r="BW15" s="6">
        <f>ROUND(SUM(BW11:BW14),5)</f>
        <v>0</v>
      </c>
      <c r="BX15" s="7"/>
      <c r="BY15" s="6">
        <f>ROUND((BU15-BW15),5)</f>
        <v>0</v>
      </c>
      <c r="BZ15" s="7"/>
      <c r="CA15" s="8">
        <f>ROUND(IF(BW15=0, IF(BU15=0, 0, 1), BU15/BW15),5)</f>
        <v>0</v>
      </c>
      <c r="CB15" s="7"/>
      <c r="CC15" s="6">
        <f>ROUND(SUM(CC11:CC14),5)</f>
        <v>0</v>
      </c>
      <c r="CD15" s="7"/>
      <c r="CE15" s="6">
        <f>ROUND(SUM(CE11:CE14),5)</f>
        <v>0</v>
      </c>
      <c r="CF15" s="7"/>
      <c r="CG15" s="6">
        <f>ROUND((CC15-CE15),5)</f>
        <v>0</v>
      </c>
      <c r="CH15" s="7"/>
      <c r="CI15" s="8">
        <f>ROUND(IF(CE15=0, IF(CC15=0, 0, 1), CC15/CE15),5)</f>
        <v>0</v>
      </c>
      <c r="CJ15" s="7"/>
      <c r="CK15" s="6">
        <f>ROUND(SUM(CK11:CK14),5)</f>
        <v>0</v>
      </c>
      <c r="CL15" s="7"/>
      <c r="CM15" s="6">
        <f>ROUND(SUM(CM11:CM14),5)</f>
        <v>0</v>
      </c>
      <c r="CN15" s="7"/>
      <c r="CO15" s="6">
        <f>ROUND((CK15-CM15),5)</f>
        <v>0</v>
      </c>
      <c r="CP15" s="7"/>
      <c r="CQ15" s="8">
        <f>ROUND(IF(CM15=0, IF(CK15=0, 0, 1), CK15/CM15),5)</f>
        <v>0</v>
      </c>
      <c r="CR15" s="7"/>
      <c r="CS15" s="6">
        <f>ROUND(SUM(CS11:CS14),5)</f>
        <v>0</v>
      </c>
      <c r="CT15" s="7"/>
      <c r="CU15" s="6">
        <f>ROUND(SUM(CU11:CU14),5)</f>
        <v>0</v>
      </c>
      <c r="CV15" s="7"/>
      <c r="CW15" s="6">
        <f>ROUND((CS15-CU15),5)</f>
        <v>0</v>
      </c>
      <c r="CX15" s="7"/>
      <c r="CY15" s="8">
        <f>ROUND(IF(CU15=0, IF(CS15=0, 0, 1), CS15/CU15),5)</f>
        <v>0</v>
      </c>
      <c r="CZ15" s="7"/>
      <c r="DA15" s="6">
        <f>ROUND(I15+Q15+Y15+AG15+AO15+AW15+BE15+BM15+BU15+CC15+CK15+CS15,5)</f>
        <v>23618</v>
      </c>
      <c r="DB15" s="7"/>
      <c r="DC15" s="6">
        <f>ROUND(K15+S15+AA15+AI15+AQ15+AY15+BG15+BO15+BW15+CE15+CM15+CU15,5)</f>
        <v>39000</v>
      </c>
      <c r="DD15" s="7"/>
      <c r="DE15" s="6">
        <f>ROUND((DA15-DC15),5)</f>
        <v>-15382</v>
      </c>
      <c r="DF15" s="7"/>
      <c r="DG15" s="8">
        <f>ROUND(IF(DC15=0, IF(DA15=0, 0, 1), DA15/DC15),5)</f>
        <v>0.60558999999999996</v>
      </c>
    </row>
    <row r="16" spans="1:111" x14ac:dyDescent="0.25">
      <c r="A16" s="2"/>
      <c r="B16" s="2"/>
      <c r="C16" s="2"/>
      <c r="D16" s="2"/>
      <c r="E16" s="2" t="s">
        <v>30</v>
      </c>
      <c r="F16" s="2"/>
      <c r="G16" s="2"/>
      <c r="H16" s="2"/>
      <c r="I16" s="6">
        <v>190.75</v>
      </c>
      <c r="J16" s="7"/>
      <c r="K16" s="6">
        <v>180</v>
      </c>
      <c r="L16" s="7"/>
      <c r="M16" s="6">
        <f>ROUND((I16-K16),5)</f>
        <v>10.75</v>
      </c>
      <c r="N16" s="7"/>
      <c r="O16" s="8">
        <f>ROUND(IF(K16=0, IF(I16=0, 0, 1), I16/K16),5)</f>
        <v>1.05972</v>
      </c>
      <c r="P16" s="7"/>
      <c r="Q16" s="6">
        <v>194.33</v>
      </c>
      <c r="R16" s="7"/>
      <c r="S16" s="6">
        <v>180</v>
      </c>
      <c r="T16" s="7"/>
      <c r="U16" s="6">
        <f>ROUND((Q16-S16),5)</f>
        <v>14.33</v>
      </c>
      <c r="V16" s="7"/>
      <c r="W16" s="8">
        <f>ROUND(IF(S16=0, IF(Q16=0, 0, 1), Q16/S16),5)</f>
        <v>1.07961</v>
      </c>
      <c r="X16" s="7"/>
      <c r="Y16" s="6">
        <v>194.31</v>
      </c>
      <c r="Z16" s="7"/>
      <c r="AA16" s="6">
        <v>180</v>
      </c>
      <c r="AB16" s="7"/>
      <c r="AC16" s="6">
        <f>ROUND((Y16-AA16),5)</f>
        <v>14.31</v>
      </c>
      <c r="AD16" s="7"/>
      <c r="AE16" s="8">
        <f>ROUND(IF(AA16=0, IF(Y16=0, 0, 1), Y16/AA16),5)</f>
        <v>1.0794999999999999</v>
      </c>
      <c r="AF16" s="7"/>
      <c r="AG16" s="6">
        <v>200.53</v>
      </c>
      <c r="AH16" s="7"/>
      <c r="AI16" s="6">
        <v>180</v>
      </c>
      <c r="AJ16" s="7"/>
      <c r="AK16" s="6">
        <f>ROUND((AG16-AI16),5)</f>
        <v>20.53</v>
      </c>
      <c r="AL16" s="7"/>
      <c r="AM16" s="8">
        <f>ROUND(IF(AI16=0, IF(AG16=0, 0, 1), AG16/AI16),5)</f>
        <v>1.1140600000000001</v>
      </c>
      <c r="AN16" s="7"/>
      <c r="AO16" s="6">
        <v>722.46</v>
      </c>
      <c r="AP16" s="7"/>
      <c r="AQ16" s="6">
        <v>180</v>
      </c>
      <c r="AR16" s="7"/>
      <c r="AS16" s="6">
        <f>ROUND((AO16-AQ16),5)</f>
        <v>542.46</v>
      </c>
      <c r="AT16" s="7"/>
      <c r="AU16" s="8">
        <f>ROUND(IF(AQ16=0, IF(AO16=0, 0, 1), AO16/AQ16),5)</f>
        <v>4.0136700000000003</v>
      </c>
      <c r="AV16" s="7"/>
      <c r="AW16" s="6">
        <v>191.6</v>
      </c>
      <c r="AX16" s="7"/>
      <c r="AY16" s="6">
        <v>180</v>
      </c>
      <c r="AZ16" s="7"/>
      <c r="BA16" s="6">
        <f>ROUND((AW16-AY16),5)</f>
        <v>11.6</v>
      </c>
      <c r="BB16" s="7"/>
      <c r="BC16" s="8">
        <f>ROUND(IF(AY16=0, IF(AW16=0, 0, 1), AW16/AY16),5)</f>
        <v>1.0644400000000001</v>
      </c>
      <c r="BD16" s="7"/>
      <c r="BE16" s="6">
        <v>180.24</v>
      </c>
      <c r="BF16" s="7"/>
      <c r="BG16" s="6">
        <v>180</v>
      </c>
      <c r="BH16" s="7"/>
      <c r="BI16" s="6">
        <f>ROUND((BE16-BG16),5)</f>
        <v>0.24</v>
      </c>
      <c r="BJ16" s="7"/>
      <c r="BK16" s="8">
        <f>ROUND(IF(BG16=0, IF(BE16=0, 0, 1), BE16/BG16),5)</f>
        <v>1.0013300000000001</v>
      </c>
      <c r="BL16" s="7"/>
      <c r="BM16" s="6">
        <v>195.91</v>
      </c>
      <c r="BN16" s="7"/>
      <c r="BO16" s="6">
        <v>180</v>
      </c>
      <c r="BP16" s="7"/>
      <c r="BQ16" s="6">
        <f>ROUND((BM16-BO16),5)</f>
        <v>15.91</v>
      </c>
      <c r="BR16" s="7"/>
      <c r="BS16" s="8">
        <f>ROUND(IF(BO16=0, IF(BM16=0, 0, 1), BM16/BO16),5)</f>
        <v>1.08839</v>
      </c>
      <c r="BT16" s="7"/>
      <c r="BU16" s="6">
        <v>183.66</v>
      </c>
      <c r="BV16" s="7"/>
      <c r="BW16" s="6">
        <v>180</v>
      </c>
      <c r="BX16" s="7"/>
      <c r="BY16" s="6">
        <f>ROUND((BU16-BW16),5)</f>
        <v>3.66</v>
      </c>
      <c r="BZ16" s="7"/>
      <c r="CA16" s="8">
        <f>ROUND(IF(BW16=0, IF(BU16=0, 0, 1), BU16/BW16),5)</f>
        <v>1.02033</v>
      </c>
      <c r="CB16" s="7"/>
      <c r="CC16" s="6">
        <v>167.31</v>
      </c>
      <c r="CD16" s="7"/>
      <c r="CE16" s="6">
        <v>180</v>
      </c>
      <c r="CF16" s="7"/>
      <c r="CG16" s="6">
        <f>ROUND((CC16-CE16),5)</f>
        <v>-12.69</v>
      </c>
      <c r="CH16" s="7"/>
      <c r="CI16" s="8">
        <f>ROUND(IF(CE16=0, IF(CC16=0, 0, 1), CC16/CE16),5)</f>
        <v>0.92949999999999999</v>
      </c>
      <c r="CJ16" s="7"/>
      <c r="CK16" s="6">
        <v>714.97</v>
      </c>
      <c r="CL16" s="7"/>
      <c r="CM16" s="6">
        <v>180</v>
      </c>
      <c r="CN16" s="7"/>
      <c r="CO16" s="6">
        <f>ROUND((CK16-CM16),5)</f>
        <v>534.97</v>
      </c>
      <c r="CP16" s="7"/>
      <c r="CQ16" s="8">
        <f>ROUND(IF(CM16=0, IF(CK16=0, 0, 1), CK16/CM16),5)</f>
        <v>3.9720599999999999</v>
      </c>
      <c r="CR16" s="7"/>
      <c r="CS16" s="6">
        <v>0</v>
      </c>
      <c r="CT16" s="7"/>
      <c r="CU16" s="6">
        <v>168.39</v>
      </c>
      <c r="CV16" s="7"/>
      <c r="CW16" s="6">
        <f>ROUND((CS16-CU16),5)</f>
        <v>-168.39</v>
      </c>
      <c r="CX16" s="7"/>
      <c r="CY16" s="8">
        <f>ROUND(IF(CU16=0, IF(CS16=0, 0, 1), CS16/CU16),5)</f>
        <v>0</v>
      </c>
      <c r="CZ16" s="7"/>
      <c r="DA16" s="6">
        <f>ROUND(I16+Q16+Y16+AG16+AO16+AW16+BE16+BM16+BU16+CC16+CK16+CS16,5)</f>
        <v>3136.07</v>
      </c>
      <c r="DB16" s="7"/>
      <c r="DC16" s="6">
        <f>ROUND(K16+S16+AA16+AI16+AQ16+AY16+BG16+BO16+BW16+CE16+CM16+CU16,5)</f>
        <v>2148.39</v>
      </c>
      <c r="DD16" s="7"/>
      <c r="DE16" s="6">
        <f>ROUND((DA16-DC16),5)</f>
        <v>987.68</v>
      </c>
      <c r="DF16" s="7"/>
      <c r="DG16" s="8">
        <f>ROUND(IF(DC16=0, IF(DA16=0, 0, 1), DA16/DC16),5)</f>
        <v>1.45973</v>
      </c>
    </row>
    <row r="17" spans="1:111" x14ac:dyDescent="0.25">
      <c r="A17" s="2"/>
      <c r="B17" s="2"/>
      <c r="C17" s="2"/>
      <c r="D17" s="2"/>
      <c r="E17" s="2" t="s">
        <v>31</v>
      </c>
      <c r="F17" s="2"/>
      <c r="G17" s="2"/>
      <c r="H17" s="2"/>
      <c r="I17" s="6"/>
      <c r="J17" s="7"/>
      <c r="K17" s="6"/>
      <c r="L17" s="7"/>
      <c r="M17" s="6"/>
      <c r="N17" s="7"/>
      <c r="O17" s="8"/>
      <c r="P17" s="7"/>
      <c r="Q17" s="6"/>
      <c r="R17" s="7"/>
      <c r="S17" s="6"/>
      <c r="T17" s="7"/>
      <c r="U17" s="6"/>
      <c r="V17" s="7"/>
      <c r="W17" s="8"/>
      <c r="X17" s="7"/>
      <c r="Y17" s="6"/>
      <c r="Z17" s="7"/>
      <c r="AA17" s="6"/>
      <c r="AB17" s="7"/>
      <c r="AC17" s="6"/>
      <c r="AD17" s="7"/>
      <c r="AE17" s="8"/>
      <c r="AF17" s="7"/>
      <c r="AG17" s="6"/>
      <c r="AH17" s="7"/>
      <c r="AI17" s="6"/>
      <c r="AJ17" s="7"/>
      <c r="AK17" s="6"/>
      <c r="AL17" s="7"/>
      <c r="AM17" s="8"/>
      <c r="AN17" s="7"/>
      <c r="AO17" s="6"/>
      <c r="AP17" s="7"/>
      <c r="AQ17" s="6"/>
      <c r="AR17" s="7"/>
      <c r="AS17" s="6"/>
      <c r="AT17" s="7"/>
      <c r="AU17" s="8"/>
      <c r="AV17" s="7"/>
      <c r="AW17" s="6"/>
      <c r="AX17" s="7"/>
      <c r="AY17" s="6"/>
      <c r="AZ17" s="7"/>
      <c r="BA17" s="6"/>
      <c r="BB17" s="7"/>
      <c r="BC17" s="8"/>
      <c r="BD17" s="7"/>
      <c r="BE17" s="6"/>
      <c r="BF17" s="7"/>
      <c r="BG17" s="6"/>
      <c r="BH17" s="7"/>
      <c r="BI17" s="6"/>
      <c r="BJ17" s="7"/>
      <c r="BK17" s="8"/>
      <c r="BL17" s="7"/>
      <c r="BM17" s="6"/>
      <c r="BN17" s="7"/>
      <c r="BO17" s="6"/>
      <c r="BP17" s="7"/>
      <c r="BQ17" s="6"/>
      <c r="BR17" s="7"/>
      <c r="BS17" s="8"/>
      <c r="BT17" s="7"/>
      <c r="BU17" s="6"/>
      <c r="BV17" s="7"/>
      <c r="BW17" s="6"/>
      <c r="BX17" s="7"/>
      <c r="BY17" s="6"/>
      <c r="BZ17" s="7"/>
      <c r="CA17" s="8"/>
      <c r="CB17" s="7"/>
      <c r="CC17" s="6"/>
      <c r="CD17" s="7"/>
      <c r="CE17" s="6"/>
      <c r="CF17" s="7"/>
      <c r="CG17" s="6"/>
      <c r="CH17" s="7"/>
      <c r="CI17" s="8"/>
      <c r="CJ17" s="7"/>
      <c r="CK17" s="6"/>
      <c r="CL17" s="7"/>
      <c r="CM17" s="6"/>
      <c r="CN17" s="7"/>
      <c r="CO17" s="6"/>
      <c r="CP17" s="7"/>
      <c r="CQ17" s="8"/>
      <c r="CR17" s="7"/>
      <c r="CS17" s="6"/>
      <c r="CT17" s="7"/>
      <c r="CU17" s="6"/>
      <c r="CV17" s="7"/>
      <c r="CW17" s="6"/>
      <c r="CX17" s="7"/>
      <c r="CY17" s="8"/>
      <c r="CZ17" s="7"/>
      <c r="DA17" s="6"/>
      <c r="DB17" s="7"/>
      <c r="DC17" s="6"/>
      <c r="DD17" s="7"/>
      <c r="DE17" s="6"/>
      <c r="DF17" s="7"/>
      <c r="DG17" s="8"/>
    </row>
    <row r="18" spans="1:111" x14ac:dyDescent="0.25">
      <c r="A18" s="2"/>
      <c r="B18" s="2"/>
      <c r="C18" s="2"/>
      <c r="D18" s="2"/>
      <c r="E18" s="2"/>
      <c r="F18" s="2" t="s">
        <v>32</v>
      </c>
      <c r="G18" s="2"/>
      <c r="H18" s="2"/>
      <c r="I18" s="6">
        <v>0</v>
      </c>
      <c r="J18" s="7"/>
      <c r="K18" s="6">
        <v>0</v>
      </c>
      <c r="L18" s="7"/>
      <c r="M18" s="6">
        <f>ROUND((I18-K18),5)</f>
        <v>0</v>
      </c>
      <c r="N18" s="7"/>
      <c r="O18" s="8">
        <f>ROUND(IF(K18=0, IF(I18=0, 0, 1), I18/K18),5)</f>
        <v>0</v>
      </c>
      <c r="P18" s="7"/>
      <c r="Q18" s="6">
        <v>0</v>
      </c>
      <c r="R18" s="7"/>
      <c r="S18" s="6">
        <v>0</v>
      </c>
      <c r="T18" s="7"/>
      <c r="U18" s="6">
        <f>ROUND((Q18-S18),5)</f>
        <v>0</v>
      </c>
      <c r="V18" s="7"/>
      <c r="W18" s="8">
        <f>ROUND(IF(S18=0, IF(Q18=0, 0, 1), Q18/S18),5)</f>
        <v>0</v>
      </c>
      <c r="X18" s="7"/>
      <c r="Y18" s="6">
        <v>0</v>
      </c>
      <c r="Z18" s="7"/>
      <c r="AA18" s="6">
        <v>0</v>
      </c>
      <c r="AB18" s="7"/>
      <c r="AC18" s="6">
        <f>ROUND((Y18-AA18),5)</f>
        <v>0</v>
      </c>
      <c r="AD18" s="7"/>
      <c r="AE18" s="8">
        <f>ROUND(IF(AA18=0, IF(Y18=0, 0, 1), Y18/AA18),5)</f>
        <v>0</v>
      </c>
      <c r="AF18" s="7"/>
      <c r="AG18" s="6">
        <v>1020</v>
      </c>
      <c r="AH18" s="7"/>
      <c r="AI18" s="6">
        <v>0</v>
      </c>
      <c r="AJ18" s="7"/>
      <c r="AK18" s="6">
        <f>ROUND((AG18-AI18),5)</f>
        <v>1020</v>
      </c>
      <c r="AL18" s="7"/>
      <c r="AM18" s="8">
        <f>ROUND(IF(AI18=0, IF(AG18=0, 0, 1), AG18/AI18),5)</f>
        <v>1</v>
      </c>
      <c r="AN18" s="7"/>
      <c r="AO18" s="6">
        <v>0</v>
      </c>
      <c r="AP18" s="7"/>
      <c r="AQ18" s="6">
        <v>0</v>
      </c>
      <c r="AR18" s="7"/>
      <c r="AS18" s="6">
        <f>ROUND((AO18-AQ18),5)</f>
        <v>0</v>
      </c>
      <c r="AT18" s="7"/>
      <c r="AU18" s="8">
        <f>ROUND(IF(AQ18=0, IF(AO18=0, 0, 1), AO18/AQ18),5)</f>
        <v>0</v>
      </c>
      <c r="AV18" s="7"/>
      <c r="AW18" s="6">
        <v>0</v>
      </c>
      <c r="AX18" s="7"/>
      <c r="AY18" s="6">
        <v>0</v>
      </c>
      <c r="AZ18" s="7"/>
      <c r="BA18" s="6">
        <f>ROUND((AW18-AY18),5)</f>
        <v>0</v>
      </c>
      <c r="BB18" s="7"/>
      <c r="BC18" s="8">
        <f>ROUND(IF(AY18=0, IF(AW18=0, 0, 1), AW18/AY18),5)</f>
        <v>0</v>
      </c>
      <c r="BD18" s="7"/>
      <c r="BE18" s="6">
        <v>2785</v>
      </c>
      <c r="BF18" s="7"/>
      <c r="BG18" s="6">
        <v>0</v>
      </c>
      <c r="BH18" s="7"/>
      <c r="BI18" s="6">
        <f>ROUND((BE18-BG18),5)</f>
        <v>2785</v>
      </c>
      <c r="BJ18" s="7"/>
      <c r="BK18" s="8">
        <f>ROUND(IF(BG18=0, IF(BE18=0, 0, 1), BE18/BG18),5)</f>
        <v>1</v>
      </c>
      <c r="BL18" s="7"/>
      <c r="BM18" s="6">
        <v>13059</v>
      </c>
      <c r="BN18" s="7"/>
      <c r="BO18" s="6">
        <v>1000</v>
      </c>
      <c r="BP18" s="7"/>
      <c r="BQ18" s="6">
        <f>ROUND((BM18-BO18),5)</f>
        <v>12059</v>
      </c>
      <c r="BR18" s="7"/>
      <c r="BS18" s="8">
        <f>ROUND(IF(BO18=0, IF(BM18=0, 0, 1), BM18/BO18),5)</f>
        <v>13.058999999999999</v>
      </c>
      <c r="BT18" s="7"/>
      <c r="BU18" s="6">
        <v>22001</v>
      </c>
      <c r="BV18" s="7"/>
      <c r="BW18" s="6">
        <v>30000</v>
      </c>
      <c r="BX18" s="7"/>
      <c r="BY18" s="6">
        <f>ROUND((BU18-BW18),5)</f>
        <v>-7999</v>
      </c>
      <c r="BZ18" s="7"/>
      <c r="CA18" s="8">
        <f>ROUND(IF(BW18=0, IF(BU18=0, 0, 1), BU18/BW18),5)</f>
        <v>0.73336999999999997</v>
      </c>
      <c r="CB18" s="7"/>
      <c r="CC18" s="6">
        <v>16923</v>
      </c>
      <c r="CD18" s="7"/>
      <c r="CE18" s="6">
        <v>28000</v>
      </c>
      <c r="CF18" s="7"/>
      <c r="CG18" s="6">
        <f>ROUND((CC18-CE18),5)</f>
        <v>-11077</v>
      </c>
      <c r="CH18" s="7"/>
      <c r="CI18" s="8">
        <f>ROUND(IF(CE18=0, IF(CC18=0, 0, 1), CC18/CE18),5)</f>
        <v>0.60438999999999998</v>
      </c>
      <c r="CJ18" s="7"/>
      <c r="CK18" s="6">
        <v>300</v>
      </c>
      <c r="CL18" s="7"/>
      <c r="CM18" s="6">
        <v>1000</v>
      </c>
      <c r="CN18" s="7"/>
      <c r="CO18" s="6">
        <f>ROUND((CK18-CM18),5)</f>
        <v>-700</v>
      </c>
      <c r="CP18" s="7"/>
      <c r="CQ18" s="8">
        <f>ROUND(IF(CM18=0, IF(CK18=0, 0, 1), CK18/CM18),5)</f>
        <v>0.3</v>
      </c>
      <c r="CR18" s="7"/>
      <c r="CS18" s="6">
        <v>0</v>
      </c>
      <c r="CT18" s="7"/>
      <c r="CU18" s="6">
        <v>0</v>
      </c>
      <c r="CV18" s="7"/>
      <c r="CW18" s="6">
        <f>ROUND((CS18-CU18),5)</f>
        <v>0</v>
      </c>
      <c r="CX18" s="7"/>
      <c r="CY18" s="8">
        <f>ROUND(IF(CU18=0, IF(CS18=0, 0, 1), CS18/CU18),5)</f>
        <v>0</v>
      </c>
      <c r="CZ18" s="7"/>
      <c r="DA18" s="6">
        <f>ROUND(I18+Q18+Y18+AG18+AO18+AW18+BE18+BM18+BU18+CC18+CK18+CS18,5)</f>
        <v>56088</v>
      </c>
      <c r="DB18" s="7"/>
      <c r="DC18" s="6">
        <f>ROUND(K18+S18+AA18+AI18+AQ18+AY18+BG18+BO18+BW18+CE18+CM18+CU18,5)</f>
        <v>60000</v>
      </c>
      <c r="DD18" s="7"/>
      <c r="DE18" s="6">
        <f>ROUND((DA18-DC18),5)</f>
        <v>-3912</v>
      </c>
      <c r="DF18" s="7"/>
      <c r="DG18" s="8">
        <f>ROUND(IF(DC18=0, IF(DA18=0, 0, 1), DA18/DC18),5)</f>
        <v>0.93479999999999996</v>
      </c>
    </row>
    <row r="19" spans="1:111" x14ac:dyDescent="0.25">
      <c r="A19" s="2"/>
      <c r="B19" s="2"/>
      <c r="C19" s="2"/>
      <c r="D19" s="2"/>
      <c r="E19" s="2"/>
      <c r="F19" s="2" t="s">
        <v>33</v>
      </c>
      <c r="G19" s="2"/>
      <c r="H19" s="2"/>
      <c r="I19" s="6"/>
      <c r="J19" s="7"/>
      <c r="K19" s="6"/>
      <c r="L19" s="7"/>
      <c r="M19" s="6"/>
      <c r="N19" s="7"/>
      <c r="O19" s="8"/>
      <c r="P19" s="7"/>
      <c r="Q19" s="6"/>
      <c r="R19" s="7"/>
      <c r="S19" s="6"/>
      <c r="T19" s="7"/>
      <c r="U19" s="6"/>
      <c r="V19" s="7"/>
      <c r="W19" s="8"/>
      <c r="X19" s="7"/>
      <c r="Y19" s="6"/>
      <c r="Z19" s="7"/>
      <c r="AA19" s="6"/>
      <c r="AB19" s="7"/>
      <c r="AC19" s="6"/>
      <c r="AD19" s="7"/>
      <c r="AE19" s="8"/>
      <c r="AF19" s="7"/>
      <c r="AG19" s="6"/>
      <c r="AH19" s="7"/>
      <c r="AI19" s="6"/>
      <c r="AJ19" s="7"/>
      <c r="AK19" s="6"/>
      <c r="AL19" s="7"/>
      <c r="AM19" s="8"/>
      <c r="AN19" s="7"/>
      <c r="AO19" s="6"/>
      <c r="AP19" s="7"/>
      <c r="AQ19" s="6"/>
      <c r="AR19" s="7"/>
      <c r="AS19" s="6"/>
      <c r="AT19" s="7"/>
      <c r="AU19" s="8"/>
      <c r="AV19" s="7"/>
      <c r="AW19" s="6"/>
      <c r="AX19" s="7"/>
      <c r="AY19" s="6"/>
      <c r="AZ19" s="7"/>
      <c r="BA19" s="6"/>
      <c r="BB19" s="7"/>
      <c r="BC19" s="8"/>
      <c r="BD19" s="7"/>
      <c r="BE19" s="6"/>
      <c r="BF19" s="7"/>
      <c r="BG19" s="6"/>
      <c r="BH19" s="7"/>
      <c r="BI19" s="6"/>
      <c r="BJ19" s="7"/>
      <c r="BK19" s="8"/>
      <c r="BL19" s="7"/>
      <c r="BM19" s="6"/>
      <c r="BN19" s="7"/>
      <c r="BO19" s="6"/>
      <c r="BP19" s="7"/>
      <c r="BQ19" s="6"/>
      <c r="BR19" s="7"/>
      <c r="BS19" s="8"/>
      <c r="BT19" s="7"/>
      <c r="BU19" s="6"/>
      <c r="BV19" s="7"/>
      <c r="BW19" s="6"/>
      <c r="BX19" s="7"/>
      <c r="BY19" s="6"/>
      <c r="BZ19" s="7"/>
      <c r="CA19" s="8"/>
      <c r="CB19" s="7"/>
      <c r="CC19" s="6"/>
      <c r="CD19" s="7"/>
      <c r="CE19" s="6"/>
      <c r="CF19" s="7"/>
      <c r="CG19" s="6"/>
      <c r="CH19" s="7"/>
      <c r="CI19" s="8"/>
      <c r="CJ19" s="7"/>
      <c r="CK19" s="6"/>
      <c r="CL19" s="7"/>
      <c r="CM19" s="6"/>
      <c r="CN19" s="7"/>
      <c r="CO19" s="6"/>
      <c r="CP19" s="7"/>
      <c r="CQ19" s="8"/>
      <c r="CR19" s="7"/>
      <c r="CS19" s="6"/>
      <c r="CT19" s="7"/>
      <c r="CU19" s="6"/>
      <c r="CV19" s="7"/>
      <c r="CW19" s="6"/>
      <c r="CX19" s="7"/>
      <c r="CY19" s="8"/>
      <c r="CZ19" s="7"/>
      <c r="DA19" s="6"/>
      <c r="DB19" s="7"/>
      <c r="DC19" s="6"/>
      <c r="DD19" s="7"/>
      <c r="DE19" s="6"/>
      <c r="DF19" s="7"/>
      <c r="DG19" s="8"/>
    </row>
    <row r="20" spans="1:111" x14ac:dyDescent="0.25">
      <c r="A20" s="2"/>
      <c r="B20" s="2"/>
      <c r="C20" s="2"/>
      <c r="D20" s="2"/>
      <c r="E20" s="2"/>
      <c r="F20" s="2"/>
      <c r="G20" s="2" t="s">
        <v>34</v>
      </c>
      <c r="H20" s="2"/>
      <c r="I20" s="6">
        <v>0</v>
      </c>
      <c r="J20" s="7"/>
      <c r="K20" s="6">
        <v>0</v>
      </c>
      <c r="L20" s="7"/>
      <c r="M20" s="6">
        <f t="shared" ref="M20:M28" si="0">ROUND((I20-K20),5)</f>
        <v>0</v>
      </c>
      <c r="N20" s="7"/>
      <c r="O20" s="8">
        <f t="shared" ref="O20:O28" si="1">ROUND(IF(K20=0, IF(I20=0, 0, 1), I20/K20),5)</f>
        <v>0</v>
      </c>
      <c r="P20" s="7"/>
      <c r="Q20" s="6">
        <v>0</v>
      </c>
      <c r="R20" s="7"/>
      <c r="S20" s="6">
        <v>0</v>
      </c>
      <c r="T20" s="7"/>
      <c r="U20" s="6">
        <f t="shared" ref="U20:U28" si="2">ROUND((Q20-S20),5)</f>
        <v>0</v>
      </c>
      <c r="V20" s="7"/>
      <c r="W20" s="8">
        <f t="shared" ref="W20:W28" si="3">ROUND(IF(S20=0, IF(Q20=0, 0, 1), Q20/S20),5)</f>
        <v>0</v>
      </c>
      <c r="X20" s="7"/>
      <c r="Y20" s="6">
        <v>0</v>
      </c>
      <c r="Z20" s="7"/>
      <c r="AA20" s="6">
        <v>0</v>
      </c>
      <c r="AB20" s="7"/>
      <c r="AC20" s="6">
        <f t="shared" ref="AC20:AC28" si="4">ROUND((Y20-AA20),5)</f>
        <v>0</v>
      </c>
      <c r="AD20" s="7"/>
      <c r="AE20" s="8">
        <f t="shared" ref="AE20:AE28" si="5">ROUND(IF(AA20=0, IF(Y20=0, 0, 1), Y20/AA20),5)</f>
        <v>0</v>
      </c>
      <c r="AF20" s="7"/>
      <c r="AG20" s="6">
        <v>0</v>
      </c>
      <c r="AH20" s="7"/>
      <c r="AI20" s="6">
        <v>0</v>
      </c>
      <c r="AJ20" s="7"/>
      <c r="AK20" s="6">
        <f t="shared" ref="AK20:AK28" si="6">ROUND((AG20-AI20),5)</f>
        <v>0</v>
      </c>
      <c r="AL20" s="7"/>
      <c r="AM20" s="8">
        <f t="shared" ref="AM20:AM28" si="7">ROUND(IF(AI20=0, IF(AG20=0, 0, 1), AG20/AI20),5)</f>
        <v>0</v>
      </c>
      <c r="AN20" s="7"/>
      <c r="AO20" s="6">
        <v>0</v>
      </c>
      <c r="AP20" s="7"/>
      <c r="AQ20" s="6">
        <v>0</v>
      </c>
      <c r="AR20" s="7"/>
      <c r="AS20" s="6">
        <f t="shared" ref="AS20:AS28" si="8">ROUND((AO20-AQ20),5)</f>
        <v>0</v>
      </c>
      <c r="AT20" s="7"/>
      <c r="AU20" s="8">
        <f t="shared" ref="AU20:AU28" si="9">ROUND(IF(AQ20=0, IF(AO20=0, 0, 1), AO20/AQ20),5)</f>
        <v>0</v>
      </c>
      <c r="AV20" s="7"/>
      <c r="AW20" s="6">
        <v>0</v>
      </c>
      <c r="AX20" s="7"/>
      <c r="AY20" s="6">
        <v>0</v>
      </c>
      <c r="AZ20" s="7"/>
      <c r="BA20" s="6">
        <f t="shared" ref="BA20:BA28" si="10">ROUND((AW20-AY20),5)</f>
        <v>0</v>
      </c>
      <c r="BB20" s="7"/>
      <c r="BC20" s="8">
        <f t="shared" ref="BC20:BC28" si="11">ROUND(IF(AY20=0, IF(AW20=0, 0, 1), AW20/AY20),5)</f>
        <v>0</v>
      </c>
      <c r="BD20" s="7"/>
      <c r="BE20" s="6">
        <v>0</v>
      </c>
      <c r="BF20" s="7"/>
      <c r="BG20" s="6">
        <v>0</v>
      </c>
      <c r="BH20" s="7"/>
      <c r="BI20" s="6">
        <f t="shared" ref="BI20:BI28" si="12">ROUND((BE20-BG20),5)</f>
        <v>0</v>
      </c>
      <c r="BJ20" s="7"/>
      <c r="BK20" s="8">
        <f t="shared" ref="BK20:BK28" si="13">ROUND(IF(BG20=0, IF(BE20=0, 0, 1), BE20/BG20),5)</f>
        <v>0</v>
      </c>
      <c r="BL20" s="7"/>
      <c r="BM20" s="6">
        <v>0</v>
      </c>
      <c r="BN20" s="7"/>
      <c r="BO20" s="6">
        <v>0</v>
      </c>
      <c r="BP20" s="7"/>
      <c r="BQ20" s="6">
        <f t="shared" ref="BQ20:BQ28" si="14">ROUND((BM20-BO20),5)</f>
        <v>0</v>
      </c>
      <c r="BR20" s="7"/>
      <c r="BS20" s="8">
        <f t="shared" ref="BS20:BS28" si="15">ROUND(IF(BO20=0, IF(BM20=0, 0, 1), BM20/BO20),5)</f>
        <v>0</v>
      </c>
      <c r="BT20" s="7"/>
      <c r="BU20" s="6">
        <v>0</v>
      </c>
      <c r="BV20" s="7"/>
      <c r="BW20" s="6">
        <v>0</v>
      </c>
      <c r="BX20" s="7"/>
      <c r="BY20" s="6">
        <f t="shared" ref="BY20:BY28" si="16">ROUND((BU20-BW20),5)</f>
        <v>0</v>
      </c>
      <c r="BZ20" s="7"/>
      <c r="CA20" s="8">
        <f t="shared" ref="CA20:CA28" si="17">ROUND(IF(BW20=0, IF(BU20=0, 0, 1), BU20/BW20),5)</f>
        <v>0</v>
      </c>
      <c r="CB20" s="7"/>
      <c r="CC20" s="6">
        <v>335</v>
      </c>
      <c r="CD20" s="7"/>
      <c r="CE20" s="6">
        <v>0</v>
      </c>
      <c r="CF20" s="7"/>
      <c r="CG20" s="6">
        <f t="shared" ref="CG20:CG28" si="18">ROUND((CC20-CE20),5)</f>
        <v>335</v>
      </c>
      <c r="CH20" s="7"/>
      <c r="CI20" s="8">
        <f t="shared" ref="CI20:CI28" si="19">ROUND(IF(CE20=0, IF(CC20=0, 0, 1), CC20/CE20),5)</f>
        <v>1</v>
      </c>
      <c r="CJ20" s="7"/>
      <c r="CK20" s="6">
        <v>9023</v>
      </c>
      <c r="CL20" s="7"/>
      <c r="CM20" s="6">
        <v>0</v>
      </c>
      <c r="CN20" s="7"/>
      <c r="CO20" s="6">
        <f t="shared" ref="CO20:CO28" si="20">ROUND((CK20-CM20),5)</f>
        <v>9023</v>
      </c>
      <c r="CP20" s="7"/>
      <c r="CQ20" s="8">
        <f t="shared" ref="CQ20:CQ28" si="21">ROUND(IF(CM20=0, IF(CK20=0, 0, 1), CK20/CM20),5)</f>
        <v>1</v>
      </c>
      <c r="CR20" s="7"/>
      <c r="CS20" s="6">
        <v>0</v>
      </c>
      <c r="CT20" s="7"/>
      <c r="CU20" s="6">
        <v>13096.77</v>
      </c>
      <c r="CV20" s="7"/>
      <c r="CW20" s="6">
        <f t="shared" ref="CW20:CW28" si="22">ROUND((CS20-CU20),5)</f>
        <v>-13096.77</v>
      </c>
      <c r="CX20" s="7"/>
      <c r="CY20" s="8">
        <f t="shared" ref="CY20:CY28" si="23">ROUND(IF(CU20=0, IF(CS20=0, 0, 1), CS20/CU20),5)</f>
        <v>0</v>
      </c>
      <c r="CZ20" s="7"/>
      <c r="DA20" s="6">
        <f t="shared" ref="DA20:DA28" si="24">ROUND(I20+Q20+Y20+AG20+AO20+AW20+BE20+BM20+BU20+CC20+CK20+CS20,5)</f>
        <v>9358</v>
      </c>
      <c r="DB20" s="7"/>
      <c r="DC20" s="6">
        <f t="shared" ref="DC20:DC28" si="25">ROUND(K20+S20+AA20+AI20+AQ20+AY20+BG20+BO20+BW20+CE20+CM20+CU20,5)</f>
        <v>13096.77</v>
      </c>
      <c r="DD20" s="7"/>
      <c r="DE20" s="6">
        <f t="shared" ref="DE20:DE28" si="26">ROUND((DA20-DC20),5)</f>
        <v>-3738.77</v>
      </c>
      <c r="DF20" s="7"/>
      <c r="DG20" s="8">
        <f t="shared" ref="DG20:DG28" si="27">ROUND(IF(DC20=0, IF(DA20=0, 0, 1), DA20/DC20),5)</f>
        <v>0.71453</v>
      </c>
    </row>
    <row r="21" spans="1:111" x14ac:dyDescent="0.25">
      <c r="A21" s="2"/>
      <c r="B21" s="2"/>
      <c r="C21" s="2"/>
      <c r="D21" s="2"/>
      <c r="E21" s="2"/>
      <c r="F21" s="2"/>
      <c r="G21" s="2" t="s">
        <v>35</v>
      </c>
      <c r="H21" s="2"/>
      <c r="I21" s="6">
        <v>0</v>
      </c>
      <c r="J21" s="7"/>
      <c r="K21" s="6">
        <v>0</v>
      </c>
      <c r="L21" s="7"/>
      <c r="M21" s="6">
        <f t="shared" si="0"/>
        <v>0</v>
      </c>
      <c r="N21" s="7"/>
      <c r="O21" s="8">
        <f t="shared" si="1"/>
        <v>0</v>
      </c>
      <c r="P21" s="7"/>
      <c r="Q21" s="6">
        <v>0</v>
      </c>
      <c r="R21" s="7"/>
      <c r="S21" s="6">
        <v>0</v>
      </c>
      <c r="T21" s="7"/>
      <c r="U21" s="6">
        <f t="shared" si="2"/>
        <v>0</v>
      </c>
      <c r="V21" s="7"/>
      <c r="W21" s="8">
        <f t="shared" si="3"/>
        <v>0</v>
      </c>
      <c r="X21" s="7"/>
      <c r="Y21" s="6">
        <v>0</v>
      </c>
      <c r="Z21" s="7"/>
      <c r="AA21" s="6">
        <v>0</v>
      </c>
      <c r="AB21" s="7"/>
      <c r="AC21" s="6">
        <f t="shared" si="4"/>
        <v>0</v>
      </c>
      <c r="AD21" s="7"/>
      <c r="AE21" s="8">
        <f t="shared" si="5"/>
        <v>0</v>
      </c>
      <c r="AF21" s="7"/>
      <c r="AG21" s="6">
        <v>720</v>
      </c>
      <c r="AH21" s="7"/>
      <c r="AI21" s="6">
        <v>0</v>
      </c>
      <c r="AJ21" s="7"/>
      <c r="AK21" s="6">
        <f t="shared" si="6"/>
        <v>720</v>
      </c>
      <c r="AL21" s="7"/>
      <c r="AM21" s="8">
        <f t="shared" si="7"/>
        <v>1</v>
      </c>
      <c r="AN21" s="7"/>
      <c r="AO21" s="6">
        <v>5350</v>
      </c>
      <c r="AP21" s="7"/>
      <c r="AQ21" s="6">
        <v>0</v>
      </c>
      <c r="AR21" s="7"/>
      <c r="AS21" s="6">
        <f t="shared" si="8"/>
        <v>5350</v>
      </c>
      <c r="AT21" s="7"/>
      <c r="AU21" s="8">
        <f t="shared" si="9"/>
        <v>1</v>
      </c>
      <c r="AV21" s="7"/>
      <c r="AW21" s="6">
        <v>5590</v>
      </c>
      <c r="AX21" s="7"/>
      <c r="AY21" s="6">
        <v>14000</v>
      </c>
      <c r="AZ21" s="7"/>
      <c r="BA21" s="6">
        <f t="shared" si="10"/>
        <v>-8410</v>
      </c>
      <c r="BB21" s="7"/>
      <c r="BC21" s="8">
        <f t="shared" si="11"/>
        <v>0.39928999999999998</v>
      </c>
      <c r="BD21" s="7"/>
      <c r="BE21" s="6">
        <v>0</v>
      </c>
      <c r="BF21" s="7"/>
      <c r="BG21" s="6">
        <v>0</v>
      </c>
      <c r="BH21" s="7"/>
      <c r="BI21" s="6">
        <f t="shared" si="12"/>
        <v>0</v>
      </c>
      <c r="BJ21" s="7"/>
      <c r="BK21" s="8">
        <f t="shared" si="13"/>
        <v>0</v>
      </c>
      <c r="BL21" s="7"/>
      <c r="BM21" s="6">
        <v>0</v>
      </c>
      <c r="BN21" s="7"/>
      <c r="BO21" s="6">
        <v>0</v>
      </c>
      <c r="BP21" s="7"/>
      <c r="BQ21" s="6">
        <f t="shared" si="14"/>
        <v>0</v>
      </c>
      <c r="BR21" s="7"/>
      <c r="BS21" s="8">
        <f t="shared" si="15"/>
        <v>0</v>
      </c>
      <c r="BT21" s="7"/>
      <c r="BU21" s="6">
        <v>0</v>
      </c>
      <c r="BV21" s="7"/>
      <c r="BW21" s="6">
        <v>0</v>
      </c>
      <c r="BX21" s="7"/>
      <c r="BY21" s="6">
        <f t="shared" si="16"/>
        <v>0</v>
      </c>
      <c r="BZ21" s="7"/>
      <c r="CA21" s="8">
        <f t="shared" si="17"/>
        <v>0</v>
      </c>
      <c r="CB21" s="7"/>
      <c r="CC21" s="6">
        <v>0</v>
      </c>
      <c r="CD21" s="7"/>
      <c r="CE21" s="6">
        <v>0</v>
      </c>
      <c r="CF21" s="7"/>
      <c r="CG21" s="6">
        <f t="shared" si="18"/>
        <v>0</v>
      </c>
      <c r="CH21" s="7"/>
      <c r="CI21" s="8">
        <f t="shared" si="19"/>
        <v>0</v>
      </c>
      <c r="CJ21" s="7"/>
      <c r="CK21" s="6">
        <v>0</v>
      </c>
      <c r="CL21" s="7"/>
      <c r="CM21" s="6">
        <v>0</v>
      </c>
      <c r="CN21" s="7"/>
      <c r="CO21" s="6">
        <f t="shared" si="20"/>
        <v>0</v>
      </c>
      <c r="CP21" s="7"/>
      <c r="CQ21" s="8">
        <f t="shared" si="21"/>
        <v>0</v>
      </c>
      <c r="CR21" s="7"/>
      <c r="CS21" s="6">
        <v>0</v>
      </c>
      <c r="CT21" s="7"/>
      <c r="CU21" s="6">
        <v>0</v>
      </c>
      <c r="CV21" s="7"/>
      <c r="CW21" s="6">
        <f t="shared" si="22"/>
        <v>0</v>
      </c>
      <c r="CX21" s="7"/>
      <c r="CY21" s="8">
        <f t="shared" si="23"/>
        <v>0</v>
      </c>
      <c r="CZ21" s="7"/>
      <c r="DA21" s="6">
        <f t="shared" si="24"/>
        <v>11660</v>
      </c>
      <c r="DB21" s="7"/>
      <c r="DC21" s="6">
        <f t="shared" si="25"/>
        <v>14000</v>
      </c>
      <c r="DD21" s="7"/>
      <c r="DE21" s="6">
        <f t="shared" si="26"/>
        <v>-2340</v>
      </c>
      <c r="DF21" s="7"/>
      <c r="DG21" s="8">
        <f t="shared" si="27"/>
        <v>0.83286000000000004</v>
      </c>
    </row>
    <row r="22" spans="1:111" x14ac:dyDescent="0.25">
      <c r="A22" s="2"/>
      <c r="B22" s="2"/>
      <c r="C22" s="2"/>
      <c r="D22" s="2"/>
      <c r="E22" s="2"/>
      <c r="F22" s="2"/>
      <c r="G22" s="2" t="s">
        <v>36</v>
      </c>
      <c r="H22" s="2"/>
      <c r="I22" s="6">
        <v>0</v>
      </c>
      <c r="J22" s="7"/>
      <c r="K22" s="6">
        <v>0</v>
      </c>
      <c r="L22" s="7"/>
      <c r="M22" s="6">
        <f t="shared" si="0"/>
        <v>0</v>
      </c>
      <c r="N22" s="7"/>
      <c r="O22" s="8">
        <f t="shared" si="1"/>
        <v>0</v>
      </c>
      <c r="P22" s="7"/>
      <c r="Q22" s="6">
        <v>8185</v>
      </c>
      <c r="R22" s="7"/>
      <c r="S22" s="6">
        <v>0</v>
      </c>
      <c r="T22" s="7"/>
      <c r="U22" s="6">
        <f t="shared" si="2"/>
        <v>8185</v>
      </c>
      <c r="V22" s="7"/>
      <c r="W22" s="8">
        <f t="shared" si="3"/>
        <v>1</v>
      </c>
      <c r="X22" s="7"/>
      <c r="Y22" s="6">
        <v>7445</v>
      </c>
      <c r="Z22" s="7"/>
      <c r="AA22" s="6">
        <v>14000</v>
      </c>
      <c r="AB22" s="7"/>
      <c r="AC22" s="6">
        <f t="shared" si="4"/>
        <v>-6555</v>
      </c>
      <c r="AD22" s="7"/>
      <c r="AE22" s="8">
        <f t="shared" si="5"/>
        <v>0.53178999999999998</v>
      </c>
      <c r="AF22" s="7"/>
      <c r="AG22" s="6">
        <v>0</v>
      </c>
      <c r="AH22" s="7"/>
      <c r="AI22" s="6">
        <v>0</v>
      </c>
      <c r="AJ22" s="7"/>
      <c r="AK22" s="6">
        <f t="shared" si="6"/>
        <v>0</v>
      </c>
      <c r="AL22" s="7"/>
      <c r="AM22" s="8">
        <f t="shared" si="7"/>
        <v>0</v>
      </c>
      <c r="AN22" s="7"/>
      <c r="AO22" s="6">
        <v>0</v>
      </c>
      <c r="AP22" s="7"/>
      <c r="AQ22" s="6">
        <v>0</v>
      </c>
      <c r="AR22" s="7"/>
      <c r="AS22" s="6">
        <f t="shared" si="8"/>
        <v>0</v>
      </c>
      <c r="AT22" s="7"/>
      <c r="AU22" s="8">
        <f t="shared" si="9"/>
        <v>0</v>
      </c>
      <c r="AV22" s="7"/>
      <c r="AW22" s="6">
        <v>0</v>
      </c>
      <c r="AX22" s="7"/>
      <c r="AY22" s="6">
        <v>0</v>
      </c>
      <c r="AZ22" s="7"/>
      <c r="BA22" s="6">
        <f t="shared" si="10"/>
        <v>0</v>
      </c>
      <c r="BB22" s="7"/>
      <c r="BC22" s="8">
        <f t="shared" si="11"/>
        <v>0</v>
      </c>
      <c r="BD22" s="7"/>
      <c r="BE22" s="6">
        <v>0</v>
      </c>
      <c r="BF22" s="7"/>
      <c r="BG22" s="6">
        <v>0</v>
      </c>
      <c r="BH22" s="7"/>
      <c r="BI22" s="6">
        <f t="shared" si="12"/>
        <v>0</v>
      </c>
      <c r="BJ22" s="7"/>
      <c r="BK22" s="8">
        <f t="shared" si="13"/>
        <v>0</v>
      </c>
      <c r="BL22" s="7"/>
      <c r="BM22" s="6">
        <v>0</v>
      </c>
      <c r="BN22" s="7"/>
      <c r="BO22" s="6">
        <v>0</v>
      </c>
      <c r="BP22" s="7"/>
      <c r="BQ22" s="6">
        <f t="shared" si="14"/>
        <v>0</v>
      </c>
      <c r="BR22" s="7"/>
      <c r="BS22" s="8">
        <f t="shared" si="15"/>
        <v>0</v>
      </c>
      <c r="BT22" s="7"/>
      <c r="BU22" s="6">
        <v>0</v>
      </c>
      <c r="BV22" s="7"/>
      <c r="BW22" s="6">
        <v>0</v>
      </c>
      <c r="BX22" s="7"/>
      <c r="BY22" s="6">
        <f t="shared" si="16"/>
        <v>0</v>
      </c>
      <c r="BZ22" s="7"/>
      <c r="CA22" s="8">
        <f t="shared" si="17"/>
        <v>0</v>
      </c>
      <c r="CB22" s="7"/>
      <c r="CC22" s="6">
        <v>0</v>
      </c>
      <c r="CD22" s="7"/>
      <c r="CE22" s="6">
        <v>0</v>
      </c>
      <c r="CF22" s="7"/>
      <c r="CG22" s="6">
        <f t="shared" si="18"/>
        <v>0</v>
      </c>
      <c r="CH22" s="7"/>
      <c r="CI22" s="8">
        <f t="shared" si="19"/>
        <v>0</v>
      </c>
      <c r="CJ22" s="7"/>
      <c r="CK22" s="6">
        <v>0</v>
      </c>
      <c r="CL22" s="7"/>
      <c r="CM22" s="6">
        <v>0</v>
      </c>
      <c r="CN22" s="7"/>
      <c r="CO22" s="6">
        <f t="shared" si="20"/>
        <v>0</v>
      </c>
      <c r="CP22" s="7"/>
      <c r="CQ22" s="8">
        <f t="shared" si="21"/>
        <v>0</v>
      </c>
      <c r="CR22" s="7"/>
      <c r="CS22" s="6">
        <v>0</v>
      </c>
      <c r="CT22" s="7"/>
      <c r="CU22" s="6">
        <v>0</v>
      </c>
      <c r="CV22" s="7"/>
      <c r="CW22" s="6">
        <f t="shared" si="22"/>
        <v>0</v>
      </c>
      <c r="CX22" s="7"/>
      <c r="CY22" s="8">
        <f t="shared" si="23"/>
        <v>0</v>
      </c>
      <c r="CZ22" s="7"/>
      <c r="DA22" s="6">
        <f t="shared" si="24"/>
        <v>15630</v>
      </c>
      <c r="DB22" s="7"/>
      <c r="DC22" s="6">
        <f t="shared" si="25"/>
        <v>14000</v>
      </c>
      <c r="DD22" s="7"/>
      <c r="DE22" s="6">
        <f t="shared" si="26"/>
        <v>1630</v>
      </c>
      <c r="DF22" s="7"/>
      <c r="DG22" s="8">
        <f t="shared" si="27"/>
        <v>1.11643</v>
      </c>
    </row>
    <row r="23" spans="1:111" x14ac:dyDescent="0.25">
      <c r="A23" s="2"/>
      <c r="B23" s="2"/>
      <c r="C23" s="2"/>
      <c r="D23" s="2"/>
      <c r="E23" s="2"/>
      <c r="F23" s="2"/>
      <c r="G23" s="2" t="s">
        <v>37</v>
      </c>
      <c r="H23" s="2"/>
      <c r="I23" s="6">
        <v>0</v>
      </c>
      <c r="J23" s="7"/>
      <c r="K23" s="6">
        <v>0</v>
      </c>
      <c r="L23" s="7"/>
      <c r="M23" s="6">
        <f t="shared" si="0"/>
        <v>0</v>
      </c>
      <c r="N23" s="7"/>
      <c r="O23" s="8">
        <f t="shared" si="1"/>
        <v>0</v>
      </c>
      <c r="P23" s="7"/>
      <c r="Q23" s="6">
        <v>0</v>
      </c>
      <c r="R23" s="7"/>
      <c r="S23" s="6">
        <v>0</v>
      </c>
      <c r="T23" s="7"/>
      <c r="U23" s="6">
        <f t="shared" si="2"/>
        <v>0</v>
      </c>
      <c r="V23" s="7"/>
      <c r="W23" s="8">
        <f t="shared" si="3"/>
        <v>0</v>
      </c>
      <c r="X23" s="7"/>
      <c r="Y23" s="6">
        <v>0</v>
      </c>
      <c r="Z23" s="7"/>
      <c r="AA23" s="6">
        <v>0</v>
      </c>
      <c r="AB23" s="7"/>
      <c r="AC23" s="6">
        <f t="shared" si="4"/>
        <v>0</v>
      </c>
      <c r="AD23" s="7"/>
      <c r="AE23" s="8">
        <f t="shared" si="5"/>
        <v>0</v>
      </c>
      <c r="AF23" s="7"/>
      <c r="AG23" s="6">
        <v>0</v>
      </c>
      <c r="AH23" s="7"/>
      <c r="AI23" s="6">
        <v>0</v>
      </c>
      <c r="AJ23" s="7"/>
      <c r="AK23" s="6">
        <f t="shared" si="6"/>
        <v>0</v>
      </c>
      <c r="AL23" s="7"/>
      <c r="AM23" s="8">
        <f t="shared" si="7"/>
        <v>0</v>
      </c>
      <c r="AN23" s="7"/>
      <c r="AO23" s="6">
        <v>0</v>
      </c>
      <c r="AP23" s="7"/>
      <c r="AQ23" s="6">
        <v>0</v>
      </c>
      <c r="AR23" s="7"/>
      <c r="AS23" s="6">
        <f t="shared" si="8"/>
        <v>0</v>
      </c>
      <c r="AT23" s="7"/>
      <c r="AU23" s="8">
        <f t="shared" si="9"/>
        <v>0</v>
      </c>
      <c r="AV23" s="7"/>
      <c r="AW23" s="6">
        <v>0</v>
      </c>
      <c r="AX23" s="7"/>
      <c r="AY23" s="6">
        <v>0</v>
      </c>
      <c r="AZ23" s="7"/>
      <c r="BA23" s="6">
        <f t="shared" si="10"/>
        <v>0</v>
      </c>
      <c r="BB23" s="7"/>
      <c r="BC23" s="8">
        <f t="shared" si="11"/>
        <v>0</v>
      </c>
      <c r="BD23" s="7"/>
      <c r="BE23" s="6">
        <v>0</v>
      </c>
      <c r="BF23" s="7"/>
      <c r="BG23" s="6">
        <v>0</v>
      </c>
      <c r="BH23" s="7"/>
      <c r="BI23" s="6">
        <f t="shared" si="12"/>
        <v>0</v>
      </c>
      <c r="BJ23" s="7"/>
      <c r="BK23" s="8">
        <f t="shared" si="13"/>
        <v>0</v>
      </c>
      <c r="BL23" s="7"/>
      <c r="BM23" s="6">
        <v>0</v>
      </c>
      <c r="BN23" s="7"/>
      <c r="BO23" s="6">
        <v>0</v>
      </c>
      <c r="BP23" s="7"/>
      <c r="BQ23" s="6">
        <f t="shared" si="14"/>
        <v>0</v>
      </c>
      <c r="BR23" s="7"/>
      <c r="BS23" s="8">
        <f t="shared" si="15"/>
        <v>0</v>
      </c>
      <c r="BT23" s="7"/>
      <c r="BU23" s="6">
        <v>0</v>
      </c>
      <c r="BV23" s="7"/>
      <c r="BW23" s="6">
        <v>0</v>
      </c>
      <c r="BX23" s="7"/>
      <c r="BY23" s="6">
        <f t="shared" si="16"/>
        <v>0</v>
      </c>
      <c r="BZ23" s="7"/>
      <c r="CA23" s="8">
        <f t="shared" si="17"/>
        <v>0</v>
      </c>
      <c r="CB23" s="7"/>
      <c r="CC23" s="6">
        <v>0</v>
      </c>
      <c r="CD23" s="7"/>
      <c r="CE23" s="6">
        <v>0</v>
      </c>
      <c r="CF23" s="7"/>
      <c r="CG23" s="6">
        <f t="shared" si="18"/>
        <v>0</v>
      </c>
      <c r="CH23" s="7"/>
      <c r="CI23" s="8">
        <f t="shared" si="19"/>
        <v>0</v>
      </c>
      <c r="CJ23" s="7"/>
      <c r="CK23" s="6">
        <v>0</v>
      </c>
      <c r="CL23" s="7"/>
      <c r="CM23" s="6">
        <v>0</v>
      </c>
      <c r="CN23" s="7"/>
      <c r="CO23" s="6">
        <f t="shared" si="20"/>
        <v>0</v>
      </c>
      <c r="CP23" s="7"/>
      <c r="CQ23" s="8">
        <f t="shared" si="21"/>
        <v>0</v>
      </c>
      <c r="CR23" s="7"/>
      <c r="CS23" s="6">
        <v>0</v>
      </c>
      <c r="CT23" s="7"/>
      <c r="CU23" s="6">
        <v>0</v>
      </c>
      <c r="CV23" s="7"/>
      <c r="CW23" s="6">
        <f t="shared" si="22"/>
        <v>0</v>
      </c>
      <c r="CX23" s="7"/>
      <c r="CY23" s="8">
        <f t="shared" si="23"/>
        <v>0</v>
      </c>
      <c r="CZ23" s="7"/>
      <c r="DA23" s="6">
        <f t="shared" si="24"/>
        <v>0</v>
      </c>
      <c r="DB23" s="7"/>
      <c r="DC23" s="6">
        <f t="shared" si="25"/>
        <v>0</v>
      </c>
      <c r="DD23" s="7"/>
      <c r="DE23" s="6">
        <f t="shared" si="26"/>
        <v>0</v>
      </c>
      <c r="DF23" s="7"/>
      <c r="DG23" s="8">
        <f t="shared" si="27"/>
        <v>0</v>
      </c>
    </row>
    <row r="24" spans="1:111" x14ac:dyDescent="0.25">
      <c r="A24" s="2"/>
      <c r="B24" s="2"/>
      <c r="C24" s="2"/>
      <c r="D24" s="2"/>
      <c r="E24" s="2"/>
      <c r="F24" s="2"/>
      <c r="G24" s="2" t="s">
        <v>38</v>
      </c>
      <c r="H24" s="2"/>
      <c r="I24" s="6">
        <v>0</v>
      </c>
      <c r="J24" s="7"/>
      <c r="K24" s="6">
        <v>0</v>
      </c>
      <c r="L24" s="7"/>
      <c r="M24" s="6">
        <f t="shared" si="0"/>
        <v>0</v>
      </c>
      <c r="N24" s="7"/>
      <c r="O24" s="8">
        <f t="shared" si="1"/>
        <v>0</v>
      </c>
      <c r="P24" s="7"/>
      <c r="Q24" s="6">
        <v>0</v>
      </c>
      <c r="R24" s="7"/>
      <c r="S24" s="6">
        <v>0</v>
      </c>
      <c r="T24" s="7"/>
      <c r="U24" s="6">
        <f t="shared" si="2"/>
        <v>0</v>
      </c>
      <c r="V24" s="7"/>
      <c r="W24" s="8">
        <f t="shared" si="3"/>
        <v>0</v>
      </c>
      <c r="X24" s="7"/>
      <c r="Y24" s="6">
        <v>0</v>
      </c>
      <c r="Z24" s="7"/>
      <c r="AA24" s="6">
        <v>0</v>
      </c>
      <c r="AB24" s="7"/>
      <c r="AC24" s="6">
        <f t="shared" si="4"/>
        <v>0</v>
      </c>
      <c r="AD24" s="7"/>
      <c r="AE24" s="8">
        <f t="shared" si="5"/>
        <v>0</v>
      </c>
      <c r="AF24" s="7"/>
      <c r="AG24" s="6">
        <v>0</v>
      </c>
      <c r="AH24" s="7"/>
      <c r="AI24" s="6">
        <v>0</v>
      </c>
      <c r="AJ24" s="7"/>
      <c r="AK24" s="6">
        <f t="shared" si="6"/>
        <v>0</v>
      </c>
      <c r="AL24" s="7"/>
      <c r="AM24" s="8">
        <f t="shared" si="7"/>
        <v>0</v>
      </c>
      <c r="AN24" s="7"/>
      <c r="AO24" s="6">
        <v>0</v>
      </c>
      <c r="AP24" s="7"/>
      <c r="AQ24" s="6">
        <v>0</v>
      </c>
      <c r="AR24" s="7"/>
      <c r="AS24" s="6">
        <f t="shared" si="8"/>
        <v>0</v>
      </c>
      <c r="AT24" s="7"/>
      <c r="AU24" s="8">
        <f t="shared" si="9"/>
        <v>0</v>
      </c>
      <c r="AV24" s="7"/>
      <c r="AW24" s="6">
        <v>0</v>
      </c>
      <c r="AX24" s="7"/>
      <c r="AY24" s="6">
        <v>0</v>
      </c>
      <c r="AZ24" s="7"/>
      <c r="BA24" s="6">
        <f t="shared" si="10"/>
        <v>0</v>
      </c>
      <c r="BB24" s="7"/>
      <c r="BC24" s="8">
        <f t="shared" si="11"/>
        <v>0</v>
      </c>
      <c r="BD24" s="7"/>
      <c r="BE24" s="6">
        <v>0</v>
      </c>
      <c r="BF24" s="7"/>
      <c r="BG24" s="6">
        <v>0</v>
      </c>
      <c r="BH24" s="7"/>
      <c r="BI24" s="6">
        <f t="shared" si="12"/>
        <v>0</v>
      </c>
      <c r="BJ24" s="7"/>
      <c r="BK24" s="8">
        <f t="shared" si="13"/>
        <v>0</v>
      </c>
      <c r="BL24" s="7"/>
      <c r="BM24" s="6">
        <v>0</v>
      </c>
      <c r="BN24" s="7"/>
      <c r="BO24" s="6">
        <v>0</v>
      </c>
      <c r="BP24" s="7"/>
      <c r="BQ24" s="6">
        <f t="shared" si="14"/>
        <v>0</v>
      </c>
      <c r="BR24" s="7"/>
      <c r="BS24" s="8">
        <f t="shared" si="15"/>
        <v>0</v>
      </c>
      <c r="BT24" s="7"/>
      <c r="BU24" s="6">
        <v>0</v>
      </c>
      <c r="BV24" s="7"/>
      <c r="BW24" s="6">
        <v>14000</v>
      </c>
      <c r="BX24" s="7"/>
      <c r="BY24" s="6">
        <f t="shared" si="16"/>
        <v>-14000</v>
      </c>
      <c r="BZ24" s="7"/>
      <c r="CA24" s="8">
        <f t="shared" si="17"/>
        <v>0</v>
      </c>
      <c r="CB24" s="7"/>
      <c r="CC24" s="6">
        <v>0</v>
      </c>
      <c r="CD24" s="7"/>
      <c r="CE24" s="6">
        <v>0</v>
      </c>
      <c r="CF24" s="7"/>
      <c r="CG24" s="6">
        <f t="shared" si="18"/>
        <v>0</v>
      </c>
      <c r="CH24" s="7"/>
      <c r="CI24" s="8">
        <f t="shared" si="19"/>
        <v>0</v>
      </c>
      <c r="CJ24" s="7"/>
      <c r="CK24" s="6">
        <v>0</v>
      </c>
      <c r="CL24" s="7"/>
      <c r="CM24" s="6">
        <v>0</v>
      </c>
      <c r="CN24" s="7"/>
      <c r="CO24" s="6">
        <f t="shared" si="20"/>
        <v>0</v>
      </c>
      <c r="CP24" s="7"/>
      <c r="CQ24" s="8">
        <f t="shared" si="21"/>
        <v>0</v>
      </c>
      <c r="CR24" s="7"/>
      <c r="CS24" s="6">
        <v>0</v>
      </c>
      <c r="CT24" s="7"/>
      <c r="CU24" s="6">
        <v>0</v>
      </c>
      <c r="CV24" s="7"/>
      <c r="CW24" s="6">
        <f t="shared" si="22"/>
        <v>0</v>
      </c>
      <c r="CX24" s="7"/>
      <c r="CY24" s="8">
        <f t="shared" si="23"/>
        <v>0</v>
      </c>
      <c r="CZ24" s="7"/>
      <c r="DA24" s="6">
        <f t="shared" si="24"/>
        <v>0</v>
      </c>
      <c r="DB24" s="7"/>
      <c r="DC24" s="6">
        <f t="shared" si="25"/>
        <v>14000</v>
      </c>
      <c r="DD24" s="7"/>
      <c r="DE24" s="6">
        <f t="shared" si="26"/>
        <v>-14000</v>
      </c>
      <c r="DF24" s="7"/>
      <c r="DG24" s="8">
        <f t="shared" si="27"/>
        <v>0</v>
      </c>
    </row>
    <row r="25" spans="1:111" ht="15.75" thickBot="1" x14ac:dyDescent="0.3">
      <c r="A25" s="2"/>
      <c r="B25" s="2"/>
      <c r="C25" s="2"/>
      <c r="D25" s="2"/>
      <c r="E25" s="2"/>
      <c r="F25" s="2"/>
      <c r="G25" s="2" t="s">
        <v>39</v>
      </c>
      <c r="H25" s="2"/>
      <c r="I25" s="9">
        <v>0</v>
      </c>
      <c r="J25" s="7"/>
      <c r="K25" s="9">
        <v>0</v>
      </c>
      <c r="L25" s="7"/>
      <c r="M25" s="9">
        <f t="shared" si="0"/>
        <v>0</v>
      </c>
      <c r="N25" s="7"/>
      <c r="O25" s="10">
        <f t="shared" si="1"/>
        <v>0</v>
      </c>
      <c r="P25" s="7"/>
      <c r="Q25" s="9">
        <v>0</v>
      </c>
      <c r="R25" s="7"/>
      <c r="S25" s="9">
        <v>0</v>
      </c>
      <c r="T25" s="7"/>
      <c r="U25" s="9">
        <f t="shared" si="2"/>
        <v>0</v>
      </c>
      <c r="V25" s="7"/>
      <c r="W25" s="10">
        <f t="shared" si="3"/>
        <v>0</v>
      </c>
      <c r="X25" s="7"/>
      <c r="Y25" s="9">
        <v>0</v>
      </c>
      <c r="Z25" s="7"/>
      <c r="AA25" s="9">
        <v>0</v>
      </c>
      <c r="AB25" s="7"/>
      <c r="AC25" s="9">
        <f t="shared" si="4"/>
        <v>0</v>
      </c>
      <c r="AD25" s="7"/>
      <c r="AE25" s="10">
        <f t="shared" si="5"/>
        <v>0</v>
      </c>
      <c r="AF25" s="7"/>
      <c r="AG25" s="9">
        <v>0</v>
      </c>
      <c r="AH25" s="7"/>
      <c r="AI25" s="9">
        <v>0</v>
      </c>
      <c r="AJ25" s="7"/>
      <c r="AK25" s="9">
        <f t="shared" si="6"/>
        <v>0</v>
      </c>
      <c r="AL25" s="7"/>
      <c r="AM25" s="10">
        <f t="shared" si="7"/>
        <v>0</v>
      </c>
      <c r="AN25" s="7"/>
      <c r="AO25" s="9">
        <v>0</v>
      </c>
      <c r="AP25" s="7"/>
      <c r="AQ25" s="9">
        <v>0</v>
      </c>
      <c r="AR25" s="7"/>
      <c r="AS25" s="9">
        <f t="shared" si="8"/>
        <v>0</v>
      </c>
      <c r="AT25" s="7"/>
      <c r="AU25" s="10">
        <f t="shared" si="9"/>
        <v>0</v>
      </c>
      <c r="AV25" s="7"/>
      <c r="AW25" s="9">
        <v>0</v>
      </c>
      <c r="AX25" s="7"/>
      <c r="AY25" s="9">
        <v>0</v>
      </c>
      <c r="AZ25" s="7"/>
      <c r="BA25" s="9">
        <f t="shared" si="10"/>
        <v>0</v>
      </c>
      <c r="BB25" s="7"/>
      <c r="BC25" s="10">
        <f t="shared" si="11"/>
        <v>0</v>
      </c>
      <c r="BD25" s="7"/>
      <c r="BE25" s="9">
        <v>0</v>
      </c>
      <c r="BF25" s="7"/>
      <c r="BG25" s="9">
        <v>0</v>
      </c>
      <c r="BH25" s="7"/>
      <c r="BI25" s="9">
        <f t="shared" si="12"/>
        <v>0</v>
      </c>
      <c r="BJ25" s="7"/>
      <c r="BK25" s="10">
        <f t="shared" si="13"/>
        <v>0</v>
      </c>
      <c r="BL25" s="7"/>
      <c r="BM25" s="9">
        <v>0</v>
      </c>
      <c r="BN25" s="7"/>
      <c r="BO25" s="9">
        <v>0</v>
      </c>
      <c r="BP25" s="7"/>
      <c r="BQ25" s="9">
        <f t="shared" si="14"/>
        <v>0</v>
      </c>
      <c r="BR25" s="7"/>
      <c r="BS25" s="10">
        <f t="shared" si="15"/>
        <v>0</v>
      </c>
      <c r="BT25" s="7"/>
      <c r="BU25" s="9">
        <v>0</v>
      </c>
      <c r="BV25" s="7"/>
      <c r="BW25" s="9">
        <v>0</v>
      </c>
      <c r="BX25" s="7"/>
      <c r="BY25" s="9">
        <f t="shared" si="16"/>
        <v>0</v>
      </c>
      <c r="BZ25" s="7"/>
      <c r="CA25" s="10">
        <f t="shared" si="17"/>
        <v>0</v>
      </c>
      <c r="CB25" s="7"/>
      <c r="CC25" s="9">
        <v>0</v>
      </c>
      <c r="CD25" s="7"/>
      <c r="CE25" s="9">
        <v>0</v>
      </c>
      <c r="CF25" s="7"/>
      <c r="CG25" s="9">
        <f t="shared" si="18"/>
        <v>0</v>
      </c>
      <c r="CH25" s="7"/>
      <c r="CI25" s="10">
        <f t="shared" si="19"/>
        <v>0</v>
      </c>
      <c r="CJ25" s="7"/>
      <c r="CK25" s="9">
        <v>0</v>
      </c>
      <c r="CL25" s="7"/>
      <c r="CM25" s="9">
        <v>0</v>
      </c>
      <c r="CN25" s="7"/>
      <c r="CO25" s="9">
        <f t="shared" si="20"/>
        <v>0</v>
      </c>
      <c r="CP25" s="7"/>
      <c r="CQ25" s="10">
        <f t="shared" si="21"/>
        <v>0</v>
      </c>
      <c r="CR25" s="7"/>
      <c r="CS25" s="9">
        <v>0</v>
      </c>
      <c r="CT25" s="7"/>
      <c r="CU25" s="9">
        <v>0</v>
      </c>
      <c r="CV25" s="7"/>
      <c r="CW25" s="9">
        <f t="shared" si="22"/>
        <v>0</v>
      </c>
      <c r="CX25" s="7"/>
      <c r="CY25" s="10">
        <f t="shared" si="23"/>
        <v>0</v>
      </c>
      <c r="CZ25" s="7"/>
      <c r="DA25" s="9">
        <f t="shared" si="24"/>
        <v>0</v>
      </c>
      <c r="DB25" s="7"/>
      <c r="DC25" s="9">
        <f t="shared" si="25"/>
        <v>0</v>
      </c>
      <c r="DD25" s="7"/>
      <c r="DE25" s="9">
        <f t="shared" si="26"/>
        <v>0</v>
      </c>
      <c r="DF25" s="7"/>
      <c r="DG25" s="10">
        <f t="shared" si="27"/>
        <v>0</v>
      </c>
    </row>
    <row r="26" spans="1:111" x14ac:dyDescent="0.25">
      <c r="A26" s="2"/>
      <c r="B26" s="2"/>
      <c r="C26" s="2"/>
      <c r="D26" s="2"/>
      <c r="E26" s="2"/>
      <c r="F26" s="2" t="s">
        <v>40</v>
      </c>
      <c r="G26" s="2"/>
      <c r="H26" s="2"/>
      <c r="I26" s="6">
        <f>ROUND(SUM(I19:I25),5)</f>
        <v>0</v>
      </c>
      <c r="J26" s="7"/>
      <c r="K26" s="6">
        <f>ROUND(SUM(K19:K25),5)</f>
        <v>0</v>
      </c>
      <c r="L26" s="7"/>
      <c r="M26" s="6">
        <f t="shared" si="0"/>
        <v>0</v>
      </c>
      <c r="N26" s="7"/>
      <c r="O26" s="8">
        <f t="shared" si="1"/>
        <v>0</v>
      </c>
      <c r="P26" s="7"/>
      <c r="Q26" s="6">
        <f>ROUND(SUM(Q19:Q25),5)</f>
        <v>8185</v>
      </c>
      <c r="R26" s="7"/>
      <c r="S26" s="6">
        <f>ROUND(SUM(S19:S25),5)</f>
        <v>0</v>
      </c>
      <c r="T26" s="7"/>
      <c r="U26" s="6">
        <f t="shared" si="2"/>
        <v>8185</v>
      </c>
      <c r="V26" s="7"/>
      <c r="W26" s="8">
        <f t="shared" si="3"/>
        <v>1</v>
      </c>
      <c r="X26" s="7"/>
      <c r="Y26" s="6">
        <f>ROUND(SUM(Y19:Y25),5)</f>
        <v>7445</v>
      </c>
      <c r="Z26" s="7"/>
      <c r="AA26" s="6">
        <f>ROUND(SUM(AA19:AA25),5)</f>
        <v>14000</v>
      </c>
      <c r="AB26" s="7"/>
      <c r="AC26" s="6">
        <f t="shared" si="4"/>
        <v>-6555</v>
      </c>
      <c r="AD26" s="7"/>
      <c r="AE26" s="8">
        <f t="shared" si="5"/>
        <v>0.53178999999999998</v>
      </c>
      <c r="AF26" s="7"/>
      <c r="AG26" s="6">
        <f>ROUND(SUM(AG19:AG25),5)</f>
        <v>720</v>
      </c>
      <c r="AH26" s="7"/>
      <c r="AI26" s="6">
        <f>ROUND(SUM(AI19:AI25),5)</f>
        <v>0</v>
      </c>
      <c r="AJ26" s="7"/>
      <c r="AK26" s="6">
        <f t="shared" si="6"/>
        <v>720</v>
      </c>
      <c r="AL26" s="7"/>
      <c r="AM26" s="8">
        <f t="shared" si="7"/>
        <v>1</v>
      </c>
      <c r="AN26" s="7"/>
      <c r="AO26" s="6">
        <f>ROUND(SUM(AO19:AO25),5)</f>
        <v>5350</v>
      </c>
      <c r="AP26" s="7"/>
      <c r="AQ26" s="6">
        <f>ROUND(SUM(AQ19:AQ25),5)</f>
        <v>0</v>
      </c>
      <c r="AR26" s="7"/>
      <c r="AS26" s="6">
        <f t="shared" si="8"/>
        <v>5350</v>
      </c>
      <c r="AT26" s="7"/>
      <c r="AU26" s="8">
        <f t="shared" si="9"/>
        <v>1</v>
      </c>
      <c r="AV26" s="7"/>
      <c r="AW26" s="6">
        <f>ROUND(SUM(AW19:AW25),5)</f>
        <v>5590</v>
      </c>
      <c r="AX26" s="7"/>
      <c r="AY26" s="6">
        <f>ROUND(SUM(AY19:AY25),5)</f>
        <v>14000</v>
      </c>
      <c r="AZ26" s="7"/>
      <c r="BA26" s="6">
        <f t="shared" si="10"/>
        <v>-8410</v>
      </c>
      <c r="BB26" s="7"/>
      <c r="BC26" s="8">
        <f t="shared" si="11"/>
        <v>0.39928999999999998</v>
      </c>
      <c r="BD26" s="7"/>
      <c r="BE26" s="6">
        <f>ROUND(SUM(BE19:BE25),5)</f>
        <v>0</v>
      </c>
      <c r="BF26" s="7"/>
      <c r="BG26" s="6">
        <f>ROUND(SUM(BG19:BG25),5)</f>
        <v>0</v>
      </c>
      <c r="BH26" s="7"/>
      <c r="BI26" s="6">
        <f t="shared" si="12"/>
        <v>0</v>
      </c>
      <c r="BJ26" s="7"/>
      <c r="BK26" s="8">
        <f t="shared" si="13"/>
        <v>0</v>
      </c>
      <c r="BL26" s="7"/>
      <c r="BM26" s="6">
        <f>ROUND(SUM(BM19:BM25),5)</f>
        <v>0</v>
      </c>
      <c r="BN26" s="7"/>
      <c r="BO26" s="6">
        <f>ROUND(SUM(BO19:BO25),5)</f>
        <v>0</v>
      </c>
      <c r="BP26" s="7"/>
      <c r="BQ26" s="6">
        <f t="shared" si="14"/>
        <v>0</v>
      </c>
      <c r="BR26" s="7"/>
      <c r="BS26" s="8">
        <f t="shared" si="15"/>
        <v>0</v>
      </c>
      <c r="BT26" s="7"/>
      <c r="BU26" s="6">
        <f>ROUND(SUM(BU19:BU25),5)</f>
        <v>0</v>
      </c>
      <c r="BV26" s="7"/>
      <c r="BW26" s="6">
        <f>ROUND(SUM(BW19:BW25),5)</f>
        <v>14000</v>
      </c>
      <c r="BX26" s="7"/>
      <c r="BY26" s="6">
        <f t="shared" si="16"/>
        <v>-14000</v>
      </c>
      <c r="BZ26" s="7"/>
      <c r="CA26" s="8">
        <f t="shared" si="17"/>
        <v>0</v>
      </c>
      <c r="CB26" s="7"/>
      <c r="CC26" s="6">
        <f>ROUND(SUM(CC19:CC25),5)</f>
        <v>335</v>
      </c>
      <c r="CD26" s="7"/>
      <c r="CE26" s="6">
        <f>ROUND(SUM(CE19:CE25),5)</f>
        <v>0</v>
      </c>
      <c r="CF26" s="7"/>
      <c r="CG26" s="6">
        <f t="shared" si="18"/>
        <v>335</v>
      </c>
      <c r="CH26" s="7"/>
      <c r="CI26" s="8">
        <f t="shared" si="19"/>
        <v>1</v>
      </c>
      <c r="CJ26" s="7"/>
      <c r="CK26" s="6">
        <f>ROUND(SUM(CK19:CK25),5)</f>
        <v>9023</v>
      </c>
      <c r="CL26" s="7"/>
      <c r="CM26" s="6">
        <f>ROUND(SUM(CM19:CM25),5)</f>
        <v>0</v>
      </c>
      <c r="CN26" s="7"/>
      <c r="CO26" s="6">
        <f t="shared" si="20"/>
        <v>9023</v>
      </c>
      <c r="CP26" s="7"/>
      <c r="CQ26" s="8">
        <f t="shared" si="21"/>
        <v>1</v>
      </c>
      <c r="CR26" s="7"/>
      <c r="CS26" s="6">
        <f>ROUND(SUM(CS19:CS25),5)</f>
        <v>0</v>
      </c>
      <c r="CT26" s="7"/>
      <c r="CU26" s="6">
        <f>ROUND(SUM(CU19:CU25),5)</f>
        <v>13096.77</v>
      </c>
      <c r="CV26" s="7"/>
      <c r="CW26" s="6">
        <f t="shared" si="22"/>
        <v>-13096.77</v>
      </c>
      <c r="CX26" s="7"/>
      <c r="CY26" s="8">
        <f t="shared" si="23"/>
        <v>0</v>
      </c>
      <c r="CZ26" s="7"/>
      <c r="DA26" s="6">
        <f t="shared" si="24"/>
        <v>36648</v>
      </c>
      <c r="DB26" s="7"/>
      <c r="DC26" s="6">
        <f t="shared" si="25"/>
        <v>55096.77</v>
      </c>
      <c r="DD26" s="7"/>
      <c r="DE26" s="6">
        <f t="shared" si="26"/>
        <v>-18448.77</v>
      </c>
      <c r="DF26" s="7"/>
      <c r="DG26" s="8">
        <f t="shared" si="27"/>
        <v>0.66515999999999997</v>
      </c>
    </row>
    <row r="27" spans="1:111" ht="15.75" thickBot="1" x14ac:dyDescent="0.3">
      <c r="A27" s="2"/>
      <c r="B27" s="2"/>
      <c r="C27" s="2"/>
      <c r="D27" s="2"/>
      <c r="E27" s="2"/>
      <c r="F27" s="2" t="s">
        <v>41</v>
      </c>
      <c r="G27" s="2"/>
      <c r="H27" s="2"/>
      <c r="I27" s="9">
        <v>0</v>
      </c>
      <c r="J27" s="7"/>
      <c r="K27" s="9">
        <v>0</v>
      </c>
      <c r="L27" s="7"/>
      <c r="M27" s="9">
        <f t="shared" si="0"/>
        <v>0</v>
      </c>
      <c r="N27" s="7"/>
      <c r="O27" s="10">
        <f t="shared" si="1"/>
        <v>0</v>
      </c>
      <c r="P27" s="7"/>
      <c r="Q27" s="9">
        <v>0</v>
      </c>
      <c r="R27" s="7"/>
      <c r="S27" s="9">
        <v>0</v>
      </c>
      <c r="T27" s="7"/>
      <c r="U27" s="9">
        <f t="shared" si="2"/>
        <v>0</v>
      </c>
      <c r="V27" s="7"/>
      <c r="W27" s="10">
        <f t="shared" si="3"/>
        <v>0</v>
      </c>
      <c r="X27" s="7"/>
      <c r="Y27" s="9">
        <v>0</v>
      </c>
      <c r="Z27" s="7"/>
      <c r="AA27" s="9">
        <v>0</v>
      </c>
      <c r="AB27" s="7"/>
      <c r="AC27" s="9">
        <f t="shared" si="4"/>
        <v>0</v>
      </c>
      <c r="AD27" s="7"/>
      <c r="AE27" s="10">
        <f t="shared" si="5"/>
        <v>0</v>
      </c>
      <c r="AF27" s="7"/>
      <c r="AG27" s="9">
        <v>0</v>
      </c>
      <c r="AH27" s="7"/>
      <c r="AI27" s="9">
        <v>0</v>
      </c>
      <c r="AJ27" s="7"/>
      <c r="AK27" s="9">
        <f t="shared" si="6"/>
        <v>0</v>
      </c>
      <c r="AL27" s="7"/>
      <c r="AM27" s="10">
        <f t="shared" si="7"/>
        <v>0</v>
      </c>
      <c r="AN27" s="7"/>
      <c r="AO27" s="9">
        <v>0</v>
      </c>
      <c r="AP27" s="7"/>
      <c r="AQ27" s="9">
        <v>0</v>
      </c>
      <c r="AR27" s="7"/>
      <c r="AS27" s="9">
        <f t="shared" si="8"/>
        <v>0</v>
      </c>
      <c r="AT27" s="7"/>
      <c r="AU27" s="10">
        <f t="shared" si="9"/>
        <v>0</v>
      </c>
      <c r="AV27" s="7"/>
      <c r="AW27" s="9">
        <v>0</v>
      </c>
      <c r="AX27" s="7"/>
      <c r="AY27" s="9">
        <v>0</v>
      </c>
      <c r="AZ27" s="7"/>
      <c r="BA27" s="9">
        <f t="shared" si="10"/>
        <v>0</v>
      </c>
      <c r="BB27" s="7"/>
      <c r="BC27" s="10">
        <f t="shared" si="11"/>
        <v>0</v>
      </c>
      <c r="BD27" s="7"/>
      <c r="BE27" s="9">
        <v>0</v>
      </c>
      <c r="BF27" s="7"/>
      <c r="BG27" s="9">
        <v>0</v>
      </c>
      <c r="BH27" s="7"/>
      <c r="BI27" s="9">
        <f t="shared" si="12"/>
        <v>0</v>
      </c>
      <c r="BJ27" s="7"/>
      <c r="BK27" s="10">
        <f t="shared" si="13"/>
        <v>0</v>
      </c>
      <c r="BL27" s="7"/>
      <c r="BM27" s="9">
        <v>0</v>
      </c>
      <c r="BN27" s="7"/>
      <c r="BO27" s="9">
        <v>0</v>
      </c>
      <c r="BP27" s="7"/>
      <c r="BQ27" s="9">
        <f t="shared" si="14"/>
        <v>0</v>
      </c>
      <c r="BR27" s="7"/>
      <c r="BS27" s="10">
        <f t="shared" si="15"/>
        <v>0</v>
      </c>
      <c r="BT27" s="7"/>
      <c r="BU27" s="9">
        <v>0</v>
      </c>
      <c r="BV27" s="7"/>
      <c r="BW27" s="9">
        <v>0</v>
      </c>
      <c r="BX27" s="7"/>
      <c r="BY27" s="9">
        <f t="shared" si="16"/>
        <v>0</v>
      </c>
      <c r="BZ27" s="7"/>
      <c r="CA27" s="10">
        <f t="shared" si="17"/>
        <v>0</v>
      </c>
      <c r="CB27" s="7"/>
      <c r="CC27" s="9">
        <v>0</v>
      </c>
      <c r="CD27" s="7"/>
      <c r="CE27" s="9">
        <v>0</v>
      </c>
      <c r="CF27" s="7"/>
      <c r="CG27" s="9">
        <f t="shared" si="18"/>
        <v>0</v>
      </c>
      <c r="CH27" s="7"/>
      <c r="CI27" s="10">
        <f t="shared" si="19"/>
        <v>0</v>
      </c>
      <c r="CJ27" s="7"/>
      <c r="CK27" s="9">
        <v>0</v>
      </c>
      <c r="CL27" s="7"/>
      <c r="CM27" s="9">
        <v>0</v>
      </c>
      <c r="CN27" s="7"/>
      <c r="CO27" s="9">
        <f t="shared" si="20"/>
        <v>0</v>
      </c>
      <c r="CP27" s="7"/>
      <c r="CQ27" s="10">
        <f t="shared" si="21"/>
        <v>0</v>
      </c>
      <c r="CR27" s="7"/>
      <c r="CS27" s="9">
        <v>0</v>
      </c>
      <c r="CT27" s="7"/>
      <c r="CU27" s="9">
        <v>0</v>
      </c>
      <c r="CV27" s="7"/>
      <c r="CW27" s="9">
        <f t="shared" si="22"/>
        <v>0</v>
      </c>
      <c r="CX27" s="7"/>
      <c r="CY27" s="10">
        <f t="shared" si="23"/>
        <v>0</v>
      </c>
      <c r="CZ27" s="7"/>
      <c r="DA27" s="9">
        <f t="shared" si="24"/>
        <v>0</v>
      </c>
      <c r="DB27" s="7"/>
      <c r="DC27" s="9">
        <f t="shared" si="25"/>
        <v>0</v>
      </c>
      <c r="DD27" s="7"/>
      <c r="DE27" s="9">
        <f t="shared" si="26"/>
        <v>0</v>
      </c>
      <c r="DF27" s="7"/>
      <c r="DG27" s="10">
        <f t="shared" si="27"/>
        <v>0</v>
      </c>
    </row>
    <row r="28" spans="1:111" x14ac:dyDescent="0.25">
      <c r="A28" s="2"/>
      <c r="B28" s="2"/>
      <c r="C28" s="2"/>
      <c r="D28" s="2"/>
      <c r="E28" s="2" t="s">
        <v>42</v>
      </c>
      <c r="F28" s="2"/>
      <c r="G28" s="2"/>
      <c r="H28" s="2"/>
      <c r="I28" s="6">
        <f>ROUND(SUM(I17:I18)+SUM(I26:I27),5)</f>
        <v>0</v>
      </c>
      <c r="J28" s="7"/>
      <c r="K28" s="6">
        <f>ROUND(SUM(K17:K18)+SUM(K26:K27),5)</f>
        <v>0</v>
      </c>
      <c r="L28" s="7"/>
      <c r="M28" s="6">
        <f t="shared" si="0"/>
        <v>0</v>
      </c>
      <c r="N28" s="7"/>
      <c r="O28" s="8">
        <f t="shared" si="1"/>
        <v>0</v>
      </c>
      <c r="P28" s="7"/>
      <c r="Q28" s="6">
        <f>ROUND(SUM(Q17:Q18)+SUM(Q26:Q27),5)</f>
        <v>8185</v>
      </c>
      <c r="R28" s="7"/>
      <c r="S28" s="6">
        <f>ROUND(SUM(S17:S18)+SUM(S26:S27),5)</f>
        <v>0</v>
      </c>
      <c r="T28" s="7"/>
      <c r="U28" s="6">
        <f t="shared" si="2"/>
        <v>8185</v>
      </c>
      <c r="V28" s="7"/>
      <c r="W28" s="8">
        <f t="shared" si="3"/>
        <v>1</v>
      </c>
      <c r="X28" s="7"/>
      <c r="Y28" s="6">
        <f>ROUND(SUM(Y17:Y18)+SUM(Y26:Y27),5)</f>
        <v>7445</v>
      </c>
      <c r="Z28" s="7"/>
      <c r="AA28" s="6">
        <f>ROUND(SUM(AA17:AA18)+SUM(AA26:AA27),5)</f>
        <v>14000</v>
      </c>
      <c r="AB28" s="7"/>
      <c r="AC28" s="6">
        <f t="shared" si="4"/>
        <v>-6555</v>
      </c>
      <c r="AD28" s="7"/>
      <c r="AE28" s="8">
        <f t="shared" si="5"/>
        <v>0.53178999999999998</v>
      </c>
      <c r="AF28" s="7"/>
      <c r="AG28" s="6">
        <f>ROUND(SUM(AG17:AG18)+SUM(AG26:AG27),5)</f>
        <v>1740</v>
      </c>
      <c r="AH28" s="7"/>
      <c r="AI28" s="6">
        <f>ROUND(SUM(AI17:AI18)+SUM(AI26:AI27),5)</f>
        <v>0</v>
      </c>
      <c r="AJ28" s="7"/>
      <c r="AK28" s="6">
        <f t="shared" si="6"/>
        <v>1740</v>
      </c>
      <c r="AL28" s="7"/>
      <c r="AM28" s="8">
        <f t="shared" si="7"/>
        <v>1</v>
      </c>
      <c r="AN28" s="7"/>
      <c r="AO28" s="6">
        <f>ROUND(SUM(AO17:AO18)+SUM(AO26:AO27),5)</f>
        <v>5350</v>
      </c>
      <c r="AP28" s="7"/>
      <c r="AQ28" s="6">
        <f>ROUND(SUM(AQ17:AQ18)+SUM(AQ26:AQ27),5)</f>
        <v>0</v>
      </c>
      <c r="AR28" s="7"/>
      <c r="AS28" s="6">
        <f t="shared" si="8"/>
        <v>5350</v>
      </c>
      <c r="AT28" s="7"/>
      <c r="AU28" s="8">
        <f t="shared" si="9"/>
        <v>1</v>
      </c>
      <c r="AV28" s="7"/>
      <c r="AW28" s="6">
        <f>ROUND(SUM(AW17:AW18)+SUM(AW26:AW27),5)</f>
        <v>5590</v>
      </c>
      <c r="AX28" s="7"/>
      <c r="AY28" s="6">
        <f>ROUND(SUM(AY17:AY18)+SUM(AY26:AY27),5)</f>
        <v>14000</v>
      </c>
      <c r="AZ28" s="7"/>
      <c r="BA28" s="6">
        <f t="shared" si="10"/>
        <v>-8410</v>
      </c>
      <c r="BB28" s="7"/>
      <c r="BC28" s="8">
        <f t="shared" si="11"/>
        <v>0.39928999999999998</v>
      </c>
      <c r="BD28" s="7"/>
      <c r="BE28" s="6">
        <f>ROUND(SUM(BE17:BE18)+SUM(BE26:BE27),5)</f>
        <v>2785</v>
      </c>
      <c r="BF28" s="7"/>
      <c r="BG28" s="6">
        <f>ROUND(SUM(BG17:BG18)+SUM(BG26:BG27),5)</f>
        <v>0</v>
      </c>
      <c r="BH28" s="7"/>
      <c r="BI28" s="6">
        <f t="shared" si="12"/>
        <v>2785</v>
      </c>
      <c r="BJ28" s="7"/>
      <c r="BK28" s="8">
        <f t="shared" si="13"/>
        <v>1</v>
      </c>
      <c r="BL28" s="7"/>
      <c r="BM28" s="6">
        <f>ROUND(SUM(BM17:BM18)+SUM(BM26:BM27),5)</f>
        <v>13059</v>
      </c>
      <c r="BN28" s="7"/>
      <c r="BO28" s="6">
        <f>ROUND(SUM(BO17:BO18)+SUM(BO26:BO27),5)</f>
        <v>1000</v>
      </c>
      <c r="BP28" s="7"/>
      <c r="BQ28" s="6">
        <f t="shared" si="14"/>
        <v>12059</v>
      </c>
      <c r="BR28" s="7"/>
      <c r="BS28" s="8">
        <f t="shared" si="15"/>
        <v>13.058999999999999</v>
      </c>
      <c r="BT28" s="7"/>
      <c r="BU28" s="6">
        <f>ROUND(SUM(BU17:BU18)+SUM(BU26:BU27),5)</f>
        <v>22001</v>
      </c>
      <c r="BV28" s="7"/>
      <c r="BW28" s="6">
        <f>ROUND(SUM(BW17:BW18)+SUM(BW26:BW27),5)</f>
        <v>44000</v>
      </c>
      <c r="BX28" s="7"/>
      <c r="BY28" s="6">
        <f t="shared" si="16"/>
        <v>-21999</v>
      </c>
      <c r="BZ28" s="7"/>
      <c r="CA28" s="8">
        <f t="shared" si="17"/>
        <v>0.50002000000000002</v>
      </c>
      <c r="CB28" s="7"/>
      <c r="CC28" s="6">
        <f>ROUND(SUM(CC17:CC18)+SUM(CC26:CC27),5)</f>
        <v>17258</v>
      </c>
      <c r="CD28" s="7"/>
      <c r="CE28" s="6">
        <f>ROUND(SUM(CE17:CE18)+SUM(CE26:CE27),5)</f>
        <v>28000</v>
      </c>
      <c r="CF28" s="7"/>
      <c r="CG28" s="6">
        <f t="shared" si="18"/>
        <v>-10742</v>
      </c>
      <c r="CH28" s="7"/>
      <c r="CI28" s="8">
        <f t="shared" si="19"/>
        <v>0.61636000000000002</v>
      </c>
      <c r="CJ28" s="7"/>
      <c r="CK28" s="6">
        <f>ROUND(SUM(CK17:CK18)+SUM(CK26:CK27),5)</f>
        <v>9323</v>
      </c>
      <c r="CL28" s="7"/>
      <c r="CM28" s="6">
        <f>ROUND(SUM(CM17:CM18)+SUM(CM26:CM27),5)</f>
        <v>1000</v>
      </c>
      <c r="CN28" s="7"/>
      <c r="CO28" s="6">
        <f t="shared" si="20"/>
        <v>8323</v>
      </c>
      <c r="CP28" s="7"/>
      <c r="CQ28" s="8">
        <f t="shared" si="21"/>
        <v>9.3230000000000004</v>
      </c>
      <c r="CR28" s="7"/>
      <c r="CS28" s="6">
        <f>ROUND(SUM(CS17:CS18)+SUM(CS26:CS27),5)</f>
        <v>0</v>
      </c>
      <c r="CT28" s="7"/>
      <c r="CU28" s="6">
        <f>ROUND(SUM(CU17:CU18)+SUM(CU26:CU27),5)</f>
        <v>13096.77</v>
      </c>
      <c r="CV28" s="7"/>
      <c r="CW28" s="6">
        <f t="shared" si="22"/>
        <v>-13096.77</v>
      </c>
      <c r="CX28" s="7"/>
      <c r="CY28" s="8">
        <f t="shared" si="23"/>
        <v>0</v>
      </c>
      <c r="CZ28" s="7"/>
      <c r="DA28" s="6">
        <f t="shared" si="24"/>
        <v>92736</v>
      </c>
      <c r="DB28" s="7"/>
      <c r="DC28" s="6">
        <f t="shared" si="25"/>
        <v>115096.77</v>
      </c>
      <c r="DD28" s="7"/>
      <c r="DE28" s="6">
        <f t="shared" si="26"/>
        <v>-22360.77</v>
      </c>
      <c r="DF28" s="7"/>
      <c r="DG28" s="8">
        <f t="shared" si="27"/>
        <v>0.80571999999999999</v>
      </c>
    </row>
    <row r="29" spans="1:111" x14ac:dyDescent="0.25">
      <c r="A29" s="2"/>
      <c r="B29" s="2"/>
      <c r="C29" s="2"/>
      <c r="D29" s="2"/>
      <c r="E29" s="2" t="s">
        <v>43</v>
      </c>
      <c r="F29" s="2"/>
      <c r="G29" s="2"/>
      <c r="H29" s="2"/>
      <c r="I29" s="6"/>
      <c r="J29" s="7"/>
      <c r="K29" s="6"/>
      <c r="L29" s="7"/>
      <c r="M29" s="6"/>
      <c r="N29" s="7"/>
      <c r="O29" s="8"/>
      <c r="P29" s="7"/>
      <c r="Q29" s="6"/>
      <c r="R29" s="7"/>
      <c r="S29" s="6"/>
      <c r="T29" s="7"/>
      <c r="U29" s="6"/>
      <c r="V29" s="7"/>
      <c r="W29" s="8"/>
      <c r="X29" s="7"/>
      <c r="Y29" s="6"/>
      <c r="Z29" s="7"/>
      <c r="AA29" s="6"/>
      <c r="AB29" s="7"/>
      <c r="AC29" s="6"/>
      <c r="AD29" s="7"/>
      <c r="AE29" s="8"/>
      <c r="AF29" s="7"/>
      <c r="AG29" s="6"/>
      <c r="AH29" s="7"/>
      <c r="AI29" s="6"/>
      <c r="AJ29" s="7"/>
      <c r="AK29" s="6"/>
      <c r="AL29" s="7"/>
      <c r="AM29" s="8"/>
      <c r="AN29" s="7"/>
      <c r="AO29" s="6"/>
      <c r="AP29" s="7"/>
      <c r="AQ29" s="6"/>
      <c r="AR29" s="7"/>
      <c r="AS29" s="6"/>
      <c r="AT29" s="7"/>
      <c r="AU29" s="8"/>
      <c r="AV29" s="7"/>
      <c r="AW29" s="6"/>
      <c r="AX29" s="7"/>
      <c r="AY29" s="6"/>
      <c r="AZ29" s="7"/>
      <c r="BA29" s="6"/>
      <c r="BB29" s="7"/>
      <c r="BC29" s="8"/>
      <c r="BD29" s="7"/>
      <c r="BE29" s="6"/>
      <c r="BF29" s="7"/>
      <c r="BG29" s="6"/>
      <c r="BH29" s="7"/>
      <c r="BI29" s="6"/>
      <c r="BJ29" s="7"/>
      <c r="BK29" s="8"/>
      <c r="BL29" s="7"/>
      <c r="BM29" s="6"/>
      <c r="BN29" s="7"/>
      <c r="BO29" s="6"/>
      <c r="BP29" s="7"/>
      <c r="BQ29" s="6"/>
      <c r="BR29" s="7"/>
      <c r="BS29" s="8"/>
      <c r="BT29" s="7"/>
      <c r="BU29" s="6"/>
      <c r="BV29" s="7"/>
      <c r="BW29" s="6"/>
      <c r="BX29" s="7"/>
      <c r="BY29" s="6"/>
      <c r="BZ29" s="7"/>
      <c r="CA29" s="8"/>
      <c r="CB29" s="7"/>
      <c r="CC29" s="6"/>
      <c r="CD29" s="7"/>
      <c r="CE29" s="6"/>
      <c r="CF29" s="7"/>
      <c r="CG29" s="6"/>
      <c r="CH29" s="7"/>
      <c r="CI29" s="8"/>
      <c r="CJ29" s="7"/>
      <c r="CK29" s="6"/>
      <c r="CL29" s="7"/>
      <c r="CM29" s="6"/>
      <c r="CN29" s="7"/>
      <c r="CO29" s="6"/>
      <c r="CP29" s="7"/>
      <c r="CQ29" s="8"/>
      <c r="CR29" s="7"/>
      <c r="CS29" s="6"/>
      <c r="CT29" s="7"/>
      <c r="CU29" s="6"/>
      <c r="CV29" s="7"/>
      <c r="CW29" s="6"/>
      <c r="CX29" s="7"/>
      <c r="CY29" s="8"/>
      <c r="CZ29" s="7"/>
      <c r="DA29" s="6"/>
      <c r="DB29" s="7"/>
      <c r="DC29" s="6"/>
      <c r="DD29" s="7"/>
      <c r="DE29" s="6"/>
      <c r="DF29" s="7"/>
      <c r="DG29" s="8"/>
    </row>
    <row r="30" spans="1:111" x14ac:dyDescent="0.25">
      <c r="A30" s="2"/>
      <c r="B30" s="2"/>
      <c r="C30" s="2"/>
      <c r="D30" s="2"/>
      <c r="E30" s="2"/>
      <c r="F30" s="2" t="s">
        <v>44</v>
      </c>
      <c r="G30" s="2"/>
      <c r="H30" s="2"/>
      <c r="I30" s="6">
        <v>251999</v>
      </c>
      <c r="J30" s="7"/>
      <c r="K30" s="6">
        <v>280000</v>
      </c>
      <c r="L30" s="7"/>
      <c r="M30" s="6">
        <f t="shared" ref="M30:M37" si="28">ROUND((I30-K30),5)</f>
        <v>-28001</v>
      </c>
      <c r="N30" s="7"/>
      <c r="O30" s="8">
        <f t="shared" ref="O30:O37" si="29">ROUND(IF(K30=0, IF(I30=0, 0, 1), I30/K30),5)</f>
        <v>0.9</v>
      </c>
      <c r="P30" s="7"/>
      <c r="Q30" s="6">
        <v>70000</v>
      </c>
      <c r="R30" s="7"/>
      <c r="S30" s="6">
        <v>70000</v>
      </c>
      <c r="T30" s="7"/>
      <c r="U30" s="6">
        <f t="shared" ref="U30:U37" si="30">ROUND((Q30-S30),5)</f>
        <v>0</v>
      </c>
      <c r="V30" s="7"/>
      <c r="W30" s="8">
        <f t="shared" ref="W30:W37" si="31">ROUND(IF(S30=0, IF(Q30=0, 0, 1), Q30/S30),5)</f>
        <v>1</v>
      </c>
      <c r="X30" s="7"/>
      <c r="Y30" s="6">
        <v>28000</v>
      </c>
      <c r="Z30" s="7"/>
      <c r="AA30" s="6">
        <v>56000</v>
      </c>
      <c r="AB30" s="7"/>
      <c r="AC30" s="6">
        <f t="shared" ref="AC30:AC37" si="32">ROUND((Y30-AA30),5)</f>
        <v>-28000</v>
      </c>
      <c r="AD30" s="7"/>
      <c r="AE30" s="8">
        <f t="shared" ref="AE30:AE37" si="33">ROUND(IF(AA30=0, IF(Y30=0, 0, 1), Y30/AA30),5)</f>
        <v>0.5</v>
      </c>
      <c r="AF30" s="7"/>
      <c r="AG30" s="6">
        <v>28000</v>
      </c>
      <c r="AH30" s="7"/>
      <c r="AI30" s="6">
        <v>42000</v>
      </c>
      <c r="AJ30" s="7"/>
      <c r="AK30" s="6">
        <f t="shared" ref="AK30:AK37" si="34">ROUND((AG30-AI30),5)</f>
        <v>-14000</v>
      </c>
      <c r="AL30" s="7"/>
      <c r="AM30" s="8">
        <f t="shared" ref="AM30:AM37" si="35">ROUND(IF(AI30=0, IF(AG30=0, 0, 1), AG30/AI30),5)</f>
        <v>0.66666999999999998</v>
      </c>
      <c r="AN30" s="7"/>
      <c r="AO30" s="6">
        <v>28000</v>
      </c>
      <c r="AP30" s="7"/>
      <c r="AQ30" s="6">
        <v>14000</v>
      </c>
      <c r="AR30" s="7"/>
      <c r="AS30" s="6">
        <f t="shared" ref="AS30:AS37" si="36">ROUND((AO30-AQ30),5)</f>
        <v>14000</v>
      </c>
      <c r="AT30" s="7"/>
      <c r="AU30" s="8">
        <f t="shared" ref="AU30:AU37" si="37">ROUND(IF(AQ30=0, IF(AO30=0, 0, 1), AO30/AQ30),5)</f>
        <v>2</v>
      </c>
      <c r="AV30" s="7"/>
      <c r="AW30" s="6">
        <v>0</v>
      </c>
      <c r="AX30" s="7"/>
      <c r="AY30" s="6">
        <v>0</v>
      </c>
      <c r="AZ30" s="7"/>
      <c r="BA30" s="6">
        <f t="shared" ref="BA30:BA37" si="38">ROUND((AW30-AY30),5)</f>
        <v>0</v>
      </c>
      <c r="BB30" s="7"/>
      <c r="BC30" s="8">
        <f t="shared" ref="BC30:BC37" si="39">ROUND(IF(AY30=0, IF(AW30=0, 0, 1), AW30/AY30),5)</f>
        <v>0</v>
      </c>
      <c r="BD30" s="7"/>
      <c r="BE30" s="6">
        <v>0</v>
      </c>
      <c r="BF30" s="7"/>
      <c r="BG30" s="6">
        <v>0</v>
      </c>
      <c r="BH30" s="7"/>
      <c r="BI30" s="6">
        <f t="shared" ref="BI30:BI37" si="40">ROUND((BE30-BG30),5)</f>
        <v>0</v>
      </c>
      <c r="BJ30" s="7"/>
      <c r="BK30" s="8">
        <f t="shared" ref="BK30:BK37" si="41">ROUND(IF(BG30=0, IF(BE30=0, 0, 1), BE30/BG30),5)</f>
        <v>0</v>
      </c>
      <c r="BL30" s="7"/>
      <c r="BM30" s="6">
        <v>0</v>
      </c>
      <c r="BN30" s="7"/>
      <c r="BO30" s="6">
        <v>0</v>
      </c>
      <c r="BP30" s="7"/>
      <c r="BQ30" s="6">
        <f t="shared" ref="BQ30:BQ37" si="42">ROUND((BM30-BO30),5)</f>
        <v>0</v>
      </c>
      <c r="BR30" s="7"/>
      <c r="BS30" s="8">
        <f t="shared" ref="BS30:BS37" si="43">ROUND(IF(BO30=0, IF(BM30=0, 0, 1), BM30/BO30),5)</f>
        <v>0</v>
      </c>
      <c r="BT30" s="7"/>
      <c r="BU30" s="6">
        <v>0</v>
      </c>
      <c r="BV30" s="7"/>
      <c r="BW30" s="6">
        <v>0</v>
      </c>
      <c r="BX30" s="7"/>
      <c r="BY30" s="6">
        <f t="shared" ref="BY30:BY37" si="44">ROUND((BU30-BW30),5)</f>
        <v>0</v>
      </c>
      <c r="BZ30" s="7"/>
      <c r="CA30" s="8">
        <f t="shared" ref="CA30:CA37" si="45">ROUND(IF(BW30=0, IF(BU30=0, 0, 1), BU30/BW30),5)</f>
        <v>0</v>
      </c>
      <c r="CB30" s="7"/>
      <c r="CC30" s="6">
        <v>14000</v>
      </c>
      <c r="CD30" s="7"/>
      <c r="CE30" s="6">
        <v>0</v>
      </c>
      <c r="CF30" s="7"/>
      <c r="CG30" s="6">
        <f t="shared" ref="CG30:CG37" si="46">ROUND((CC30-CE30),5)</f>
        <v>14000</v>
      </c>
      <c r="CH30" s="7"/>
      <c r="CI30" s="8">
        <f t="shared" ref="CI30:CI37" si="47">ROUND(IF(CE30=0, IF(CC30=0, 0, 1), CC30/CE30),5)</f>
        <v>1</v>
      </c>
      <c r="CJ30" s="7"/>
      <c r="CK30" s="6">
        <v>0</v>
      </c>
      <c r="CL30" s="7"/>
      <c r="CM30" s="6">
        <v>0</v>
      </c>
      <c r="CN30" s="7"/>
      <c r="CO30" s="6">
        <f t="shared" ref="CO30:CO37" si="48">ROUND((CK30-CM30),5)</f>
        <v>0</v>
      </c>
      <c r="CP30" s="7"/>
      <c r="CQ30" s="8">
        <f t="shared" ref="CQ30:CQ37" si="49">ROUND(IF(CM30=0, IF(CK30=0, 0, 1), CK30/CM30),5)</f>
        <v>0</v>
      </c>
      <c r="CR30" s="7"/>
      <c r="CS30" s="6">
        <v>0</v>
      </c>
      <c r="CT30" s="7"/>
      <c r="CU30" s="6">
        <v>0</v>
      </c>
      <c r="CV30" s="7"/>
      <c r="CW30" s="6">
        <f t="shared" ref="CW30:CW37" si="50">ROUND((CS30-CU30),5)</f>
        <v>0</v>
      </c>
      <c r="CX30" s="7"/>
      <c r="CY30" s="8">
        <f t="shared" ref="CY30:CY37" si="51">ROUND(IF(CU30=0, IF(CS30=0, 0, 1), CS30/CU30),5)</f>
        <v>0</v>
      </c>
      <c r="CZ30" s="7"/>
      <c r="DA30" s="6">
        <f t="shared" ref="DA30:DA37" si="52">ROUND(I30+Q30+Y30+AG30+AO30+AW30+BE30+BM30+BU30+CC30+CK30+CS30,5)</f>
        <v>419999</v>
      </c>
      <c r="DB30" s="7"/>
      <c r="DC30" s="6">
        <f t="shared" ref="DC30:DC37" si="53">ROUND(K30+S30+AA30+AI30+AQ30+AY30+BG30+BO30+BW30+CE30+CM30+CU30,5)</f>
        <v>462000</v>
      </c>
      <c r="DD30" s="7"/>
      <c r="DE30" s="6">
        <f t="shared" ref="DE30:DE37" si="54">ROUND((DA30-DC30),5)</f>
        <v>-42001</v>
      </c>
      <c r="DF30" s="7"/>
      <c r="DG30" s="8">
        <f t="shared" ref="DG30:DG37" si="55">ROUND(IF(DC30=0, IF(DA30=0, 0, 1), DA30/DC30),5)</f>
        <v>0.90908999999999995</v>
      </c>
    </row>
    <row r="31" spans="1:111" x14ac:dyDescent="0.25">
      <c r="A31" s="2"/>
      <c r="B31" s="2"/>
      <c r="C31" s="2"/>
      <c r="D31" s="2"/>
      <c r="E31" s="2"/>
      <c r="F31" s="2" t="s">
        <v>45</v>
      </c>
      <c r="G31" s="2"/>
      <c r="H31" s="2"/>
      <c r="I31" s="6">
        <v>182000</v>
      </c>
      <c r="J31" s="7"/>
      <c r="K31" s="6">
        <v>140000</v>
      </c>
      <c r="L31" s="7"/>
      <c r="M31" s="6">
        <f t="shared" si="28"/>
        <v>42000</v>
      </c>
      <c r="N31" s="7"/>
      <c r="O31" s="8">
        <f t="shared" si="29"/>
        <v>1.3</v>
      </c>
      <c r="P31" s="7"/>
      <c r="Q31" s="6">
        <v>64166</v>
      </c>
      <c r="R31" s="7"/>
      <c r="S31" s="6">
        <v>70000</v>
      </c>
      <c r="T31" s="7"/>
      <c r="U31" s="6">
        <f t="shared" si="30"/>
        <v>-5834</v>
      </c>
      <c r="V31" s="7"/>
      <c r="W31" s="8">
        <f t="shared" si="31"/>
        <v>0.91666000000000003</v>
      </c>
      <c r="X31" s="7"/>
      <c r="Y31" s="6">
        <v>28000</v>
      </c>
      <c r="Z31" s="7"/>
      <c r="AA31" s="6">
        <v>35000</v>
      </c>
      <c r="AB31" s="7"/>
      <c r="AC31" s="6">
        <f t="shared" si="32"/>
        <v>-7000</v>
      </c>
      <c r="AD31" s="7"/>
      <c r="AE31" s="8">
        <f t="shared" si="33"/>
        <v>0.8</v>
      </c>
      <c r="AF31" s="7"/>
      <c r="AG31" s="6">
        <v>10500</v>
      </c>
      <c r="AH31" s="7"/>
      <c r="AI31" s="6">
        <v>35000</v>
      </c>
      <c r="AJ31" s="7"/>
      <c r="AK31" s="6">
        <f t="shared" si="34"/>
        <v>-24500</v>
      </c>
      <c r="AL31" s="7"/>
      <c r="AM31" s="8">
        <f t="shared" si="35"/>
        <v>0.3</v>
      </c>
      <c r="AN31" s="7"/>
      <c r="AO31" s="6">
        <v>7000</v>
      </c>
      <c r="AP31" s="7"/>
      <c r="AQ31" s="6">
        <v>21000</v>
      </c>
      <c r="AR31" s="7"/>
      <c r="AS31" s="6">
        <f t="shared" si="36"/>
        <v>-14000</v>
      </c>
      <c r="AT31" s="7"/>
      <c r="AU31" s="8">
        <f t="shared" si="37"/>
        <v>0.33333000000000002</v>
      </c>
      <c r="AV31" s="7"/>
      <c r="AW31" s="6">
        <v>1750</v>
      </c>
      <c r="AX31" s="7"/>
      <c r="AY31" s="6">
        <v>14000</v>
      </c>
      <c r="AZ31" s="7"/>
      <c r="BA31" s="6">
        <f t="shared" si="38"/>
        <v>-12250</v>
      </c>
      <c r="BB31" s="7"/>
      <c r="BC31" s="8">
        <f t="shared" si="39"/>
        <v>0.125</v>
      </c>
      <c r="BD31" s="7"/>
      <c r="BE31" s="6">
        <v>1750</v>
      </c>
      <c r="BF31" s="7"/>
      <c r="BG31" s="6">
        <v>7000</v>
      </c>
      <c r="BH31" s="7"/>
      <c r="BI31" s="6">
        <f t="shared" si="40"/>
        <v>-5250</v>
      </c>
      <c r="BJ31" s="7"/>
      <c r="BK31" s="8">
        <f t="shared" si="41"/>
        <v>0.25</v>
      </c>
      <c r="BL31" s="7"/>
      <c r="BM31" s="6">
        <v>3500</v>
      </c>
      <c r="BN31" s="7"/>
      <c r="BO31" s="6">
        <v>7000</v>
      </c>
      <c r="BP31" s="7"/>
      <c r="BQ31" s="6">
        <f t="shared" si="42"/>
        <v>-3500</v>
      </c>
      <c r="BR31" s="7"/>
      <c r="BS31" s="8">
        <f t="shared" si="43"/>
        <v>0.5</v>
      </c>
      <c r="BT31" s="7"/>
      <c r="BU31" s="6">
        <v>10500</v>
      </c>
      <c r="BV31" s="7"/>
      <c r="BW31" s="6">
        <v>7000</v>
      </c>
      <c r="BX31" s="7"/>
      <c r="BY31" s="6">
        <f t="shared" si="44"/>
        <v>3500</v>
      </c>
      <c r="BZ31" s="7"/>
      <c r="CA31" s="8">
        <f t="shared" si="45"/>
        <v>1.5</v>
      </c>
      <c r="CB31" s="7"/>
      <c r="CC31" s="6">
        <v>3500</v>
      </c>
      <c r="CD31" s="7"/>
      <c r="CE31" s="6">
        <v>0</v>
      </c>
      <c r="CF31" s="7"/>
      <c r="CG31" s="6">
        <f t="shared" si="46"/>
        <v>3500</v>
      </c>
      <c r="CH31" s="7"/>
      <c r="CI31" s="8">
        <f t="shared" si="47"/>
        <v>1</v>
      </c>
      <c r="CJ31" s="7"/>
      <c r="CK31" s="6">
        <v>1750</v>
      </c>
      <c r="CL31" s="7"/>
      <c r="CM31" s="6">
        <v>7000</v>
      </c>
      <c r="CN31" s="7"/>
      <c r="CO31" s="6">
        <f t="shared" si="48"/>
        <v>-5250</v>
      </c>
      <c r="CP31" s="7"/>
      <c r="CQ31" s="8">
        <f t="shared" si="49"/>
        <v>0.25</v>
      </c>
      <c r="CR31" s="7"/>
      <c r="CS31" s="6">
        <v>0</v>
      </c>
      <c r="CT31" s="7"/>
      <c r="CU31" s="6">
        <v>0</v>
      </c>
      <c r="CV31" s="7"/>
      <c r="CW31" s="6">
        <f t="shared" si="50"/>
        <v>0</v>
      </c>
      <c r="CX31" s="7"/>
      <c r="CY31" s="8">
        <f t="shared" si="51"/>
        <v>0</v>
      </c>
      <c r="CZ31" s="7"/>
      <c r="DA31" s="6">
        <f t="shared" si="52"/>
        <v>314416</v>
      </c>
      <c r="DB31" s="7"/>
      <c r="DC31" s="6">
        <f t="shared" si="53"/>
        <v>343000</v>
      </c>
      <c r="DD31" s="7"/>
      <c r="DE31" s="6">
        <f t="shared" si="54"/>
        <v>-28584</v>
      </c>
      <c r="DF31" s="7"/>
      <c r="DG31" s="8">
        <f t="shared" si="55"/>
        <v>0.91666000000000003</v>
      </c>
    </row>
    <row r="32" spans="1:111" x14ac:dyDescent="0.25">
      <c r="A32" s="2"/>
      <c r="B32" s="2"/>
      <c r="C32" s="2"/>
      <c r="D32" s="2"/>
      <c r="E32" s="2"/>
      <c r="F32" s="2" t="s">
        <v>46</v>
      </c>
      <c r="G32" s="2"/>
      <c r="H32" s="2"/>
      <c r="I32" s="6">
        <v>7000</v>
      </c>
      <c r="J32" s="7"/>
      <c r="K32" s="6">
        <v>14000</v>
      </c>
      <c r="L32" s="7"/>
      <c r="M32" s="6">
        <f t="shared" si="28"/>
        <v>-7000</v>
      </c>
      <c r="N32" s="7"/>
      <c r="O32" s="8">
        <f t="shared" si="29"/>
        <v>0.5</v>
      </c>
      <c r="P32" s="7"/>
      <c r="Q32" s="6">
        <v>0</v>
      </c>
      <c r="R32" s="7"/>
      <c r="S32" s="6">
        <v>0</v>
      </c>
      <c r="T32" s="7"/>
      <c r="U32" s="6">
        <f t="shared" si="30"/>
        <v>0</v>
      </c>
      <c r="V32" s="7"/>
      <c r="W32" s="8">
        <f t="shared" si="31"/>
        <v>0</v>
      </c>
      <c r="X32" s="7"/>
      <c r="Y32" s="6">
        <v>0</v>
      </c>
      <c r="Z32" s="7"/>
      <c r="AA32" s="6">
        <v>0</v>
      </c>
      <c r="AB32" s="7"/>
      <c r="AC32" s="6">
        <f t="shared" si="32"/>
        <v>0</v>
      </c>
      <c r="AD32" s="7"/>
      <c r="AE32" s="8">
        <f t="shared" si="33"/>
        <v>0</v>
      </c>
      <c r="AF32" s="7"/>
      <c r="AG32" s="6">
        <v>0</v>
      </c>
      <c r="AH32" s="7"/>
      <c r="AI32" s="6">
        <v>0</v>
      </c>
      <c r="AJ32" s="7"/>
      <c r="AK32" s="6">
        <f t="shared" si="34"/>
        <v>0</v>
      </c>
      <c r="AL32" s="7"/>
      <c r="AM32" s="8">
        <f t="shared" si="35"/>
        <v>0</v>
      </c>
      <c r="AN32" s="7"/>
      <c r="AO32" s="6">
        <v>0</v>
      </c>
      <c r="AP32" s="7"/>
      <c r="AQ32" s="6">
        <v>0</v>
      </c>
      <c r="AR32" s="7"/>
      <c r="AS32" s="6">
        <f t="shared" si="36"/>
        <v>0</v>
      </c>
      <c r="AT32" s="7"/>
      <c r="AU32" s="8">
        <f t="shared" si="37"/>
        <v>0</v>
      </c>
      <c r="AV32" s="7"/>
      <c r="AW32" s="6">
        <v>0</v>
      </c>
      <c r="AX32" s="7"/>
      <c r="AY32" s="6">
        <v>0</v>
      </c>
      <c r="AZ32" s="7"/>
      <c r="BA32" s="6">
        <f t="shared" si="38"/>
        <v>0</v>
      </c>
      <c r="BB32" s="7"/>
      <c r="BC32" s="8">
        <f t="shared" si="39"/>
        <v>0</v>
      </c>
      <c r="BD32" s="7"/>
      <c r="BE32" s="6">
        <v>0</v>
      </c>
      <c r="BF32" s="7"/>
      <c r="BG32" s="6">
        <v>0</v>
      </c>
      <c r="BH32" s="7"/>
      <c r="BI32" s="6">
        <f t="shared" si="40"/>
        <v>0</v>
      </c>
      <c r="BJ32" s="7"/>
      <c r="BK32" s="8">
        <f t="shared" si="41"/>
        <v>0</v>
      </c>
      <c r="BL32" s="7"/>
      <c r="BM32" s="6">
        <v>0</v>
      </c>
      <c r="BN32" s="7"/>
      <c r="BO32" s="6">
        <v>0</v>
      </c>
      <c r="BP32" s="7"/>
      <c r="BQ32" s="6">
        <f t="shared" si="42"/>
        <v>0</v>
      </c>
      <c r="BR32" s="7"/>
      <c r="BS32" s="8">
        <f t="shared" si="43"/>
        <v>0</v>
      </c>
      <c r="BT32" s="7"/>
      <c r="BU32" s="6">
        <v>0</v>
      </c>
      <c r="BV32" s="7"/>
      <c r="BW32" s="6">
        <v>0</v>
      </c>
      <c r="BX32" s="7"/>
      <c r="BY32" s="6">
        <f t="shared" si="44"/>
        <v>0</v>
      </c>
      <c r="BZ32" s="7"/>
      <c r="CA32" s="8">
        <f t="shared" si="45"/>
        <v>0</v>
      </c>
      <c r="CB32" s="7"/>
      <c r="CC32" s="6">
        <v>0</v>
      </c>
      <c r="CD32" s="7"/>
      <c r="CE32" s="6">
        <v>0</v>
      </c>
      <c r="CF32" s="7"/>
      <c r="CG32" s="6">
        <f t="shared" si="46"/>
        <v>0</v>
      </c>
      <c r="CH32" s="7"/>
      <c r="CI32" s="8">
        <f t="shared" si="47"/>
        <v>0</v>
      </c>
      <c r="CJ32" s="7"/>
      <c r="CK32" s="6">
        <v>0</v>
      </c>
      <c r="CL32" s="7"/>
      <c r="CM32" s="6">
        <v>0</v>
      </c>
      <c r="CN32" s="7"/>
      <c r="CO32" s="6">
        <f t="shared" si="48"/>
        <v>0</v>
      </c>
      <c r="CP32" s="7"/>
      <c r="CQ32" s="8">
        <f t="shared" si="49"/>
        <v>0</v>
      </c>
      <c r="CR32" s="7"/>
      <c r="CS32" s="6">
        <v>0</v>
      </c>
      <c r="CT32" s="7"/>
      <c r="CU32" s="6">
        <v>0</v>
      </c>
      <c r="CV32" s="7"/>
      <c r="CW32" s="6">
        <f t="shared" si="50"/>
        <v>0</v>
      </c>
      <c r="CX32" s="7"/>
      <c r="CY32" s="8">
        <f t="shared" si="51"/>
        <v>0</v>
      </c>
      <c r="CZ32" s="7"/>
      <c r="DA32" s="6">
        <f t="shared" si="52"/>
        <v>7000</v>
      </c>
      <c r="DB32" s="7"/>
      <c r="DC32" s="6">
        <f t="shared" si="53"/>
        <v>14000</v>
      </c>
      <c r="DD32" s="7"/>
      <c r="DE32" s="6">
        <f t="shared" si="54"/>
        <v>-7000</v>
      </c>
      <c r="DF32" s="7"/>
      <c r="DG32" s="8">
        <f t="shared" si="55"/>
        <v>0.5</v>
      </c>
    </row>
    <row r="33" spans="1:111" x14ac:dyDescent="0.25">
      <c r="A33" s="2"/>
      <c r="B33" s="2"/>
      <c r="C33" s="2"/>
      <c r="D33" s="2"/>
      <c r="E33" s="2"/>
      <c r="F33" s="2" t="s">
        <v>47</v>
      </c>
      <c r="G33" s="2"/>
      <c r="H33" s="2"/>
      <c r="I33" s="6">
        <v>14000</v>
      </c>
      <c r="J33" s="7"/>
      <c r="K33" s="6">
        <v>14000</v>
      </c>
      <c r="L33" s="7"/>
      <c r="M33" s="6">
        <f t="shared" si="28"/>
        <v>0</v>
      </c>
      <c r="N33" s="7"/>
      <c r="O33" s="8">
        <f t="shared" si="29"/>
        <v>1</v>
      </c>
      <c r="P33" s="7"/>
      <c r="Q33" s="6">
        <v>0</v>
      </c>
      <c r="R33" s="7"/>
      <c r="S33" s="6">
        <v>1000</v>
      </c>
      <c r="T33" s="7"/>
      <c r="U33" s="6">
        <f t="shared" si="30"/>
        <v>-1000</v>
      </c>
      <c r="V33" s="7"/>
      <c r="W33" s="8">
        <f t="shared" si="31"/>
        <v>0</v>
      </c>
      <c r="X33" s="7"/>
      <c r="Y33" s="6">
        <v>1000</v>
      </c>
      <c r="Z33" s="7"/>
      <c r="AA33" s="6">
        <v>0</v>
      </c>
      <c r="AB33" s="7"/>
      <c r="AC33" s="6">
        <f t="shared" si="32"/>
        <v>1000</v>
      </c>
      <c r="AD33" s="7"/>
      <c r="AE33" s="8">
        <f t="shared" si="33"/>
        <v>1</v>
      </c>
      <c r="AF33" s="7"/>
      <c r="AG33" s="6">
        <v>0</v>
      </c>
      <c r="AH33" s="7"/>
      <c r="AI33" s="6">
        <v>0</v>
      </c>
      <c r="AJ33" s="7"/>
      <c r="AK33" s="6">
        <f t="shared" si="34"/>
        <v>0</v>
      </c>
      <c r="AL33" s="7"/>
      <c r="AM33" s="8">
        <f t="shared" si="35"/>
        <v>0</v>
      </c>
      <c r="AN33" s="7"/>
      <c r="AO33" s="6">
        <v>0</v>
      </c>
      <c r="AP33" s="7"/>
      <c r="AQ33" s="6">
        <v>0</v>
      </c>
      <c r="AR33" s="7"/>
      <c r="AS33" s="6">
        <f t="shared" si="36"/>
        <v>0</v>
      </c>
      <c r="AT33" s="7"/>
      <c r="AU33" s="8">
        <f t="shared" si="37"/>
        <v>0</v>
      </c>
      <c r="AV33" s="7"/>
      <c r="AW33" s="6">
        <v>0</v>
      </c>
      <c r="AX33" s="7"/>
      <c r="AY33" s="6">
        <v>0</v>
      </c>
      <c r="AZ33" s="7"/>
      <c r="BA33" s="6">
        <f t="shared" si="38"/>
        <v>0</v>
      </c>
      <c r="BB33" s="7"/>
      <c r="BC33" s="8">
        <f t="shared" si="39"/>
        <v>0</v>
      </c>
      <c r="BD33" s="7"/>
      <c r="BE33" s="6">
        <v>0</v>
      </c>
      <c r="BF33" s="7"/>
      <c r="BG33" s="6">
        <v>0</v>
      </c>
      <c r="BH33" s="7"/>
      <c r="BI33" s="6">
        <f t="shared" si="40"/>
        <v>0</v>
      </c>
      <c r="BJ33" s="7"/>
      <c r="BK33" s="8">
        <f t="shared" si="41"/>
        <v>0</v>
      </c>
      <c r="BL33" s="7"/>
      <c r="BM33" s="6">
        <v>0</v>
      </c>
      <c r="BN33" s="7"/>
      <c r="BO33" s="6">
        <v>0</v>
      </c>
      <c r="BP33" s="7"/>
      <c r="BQ33" s="6">
        <f t="shared" si="42"/>
        <v>0</v>
      </c>
      <c r="BR33" s="7"/>
      <c r="BS33" s="8">
        <f t="shared" si="43"/>
        <v>0</v>
      </c>
      <c r="BT33" s="7"/>
      <c r="BU33" s="6">
        <v>0</v>
      </c>
      <c r="BV33" s="7"/>
      <c r="BW33" s="6">
        <v>0</v>
      </c>
      <c r="BX33" s="7"/>
      <c r="BY33" s="6">
        <f t="shared" si="44"/>
        <v>0</v>
      </c>
      <c r="BZ33" s="7"/>
      <c r="CA33" s="8">
        <f t="shared" si="45"/>
        <v>0</v>
      </c>
      <c r="CB33" s="7"/>
      <c r="CC33" s="6">
        <v>0</v>
      </c>
      <c r="CD33" s="7"/>
      <c r="CE33" s="6">
        <v>0</v>
      </c>
      <c r="CF33" s="7"/>
      <c r="CG33" s="6">
        <f t="shared" si="46"/>
        <v>0</v>
      </c>
      <c r="CH33" s="7"/>
      <c r="CI33" s="8">
        <f t="shared" si="47"/>
        <v>0</v>
      </c>
      <c r="CJ33" s="7"/>
      <c r="CK33" s="6">
        <v>0</v>
      </c>
      <c r="CL33" s="7"/>
      <c r="CM33" s="6">
        <v>0</v>
      </c>
      <c r="CN33" s="7"/>
      <c r="CO33" s="6">
        <f t="shared" si="48"/>
        <v>0</v>
      </c>
      <c r="CP33" s="7"/>
      <c r="CQ33" s="8">
        <f t="shared" si="49"/>
        <v>0</v>
      </c>
      <c r="CR33" s="7"/>
      <c r="CS33" s="6">
        <v>0</v>
      </c>
      <c r="CT33" s="7"/>
      <c r="CU33" s="6">
        <v>0</v>
      </c>
      <c r="CV33" s="7"/>
      <c r="CW33" s="6">
        <f t="shared" si="50"/>
        <v>0</v>
      </c>
      <c r="CX33" s="7"/>
      <c r="CY33" s="8">
        <f t="shared" si="51"/>
        <v>0</v>
      </c>
      <c r="CZ33" s="7"/>
      <c r="DA33" s="6">
        <f t="shared" si="52"/>
        <v>15000</v>
      </c>
      <c r="DB33" s="7"/>
      <c r="DC33" s="6">
        <f t="shared" si="53"/>
        <v>15000</v>
      </c>
      <c r="DD33" s="7"/>
      <c r="DE33" s="6">
        <f t="shared" si="54"/>
        <v>0</v>
      </c>
      <c r="DF33" s="7"/>
      <c r="DG33" s="8">
        <f t="shared" si="55"/>
        <v>1</v>
      </c>
    </row>
    <row r="34" spans="1:111" ht="15.75" thickBot="1" x14ac:dyDescent="0.3">
      <c r="A34" s="2"/>
      <c r="B34" s="2"/>
      <c r="C34" s="2"/>
      <c r="D34" s="2"/>
      <c r="E34" s="2"/>
      <c r="F34" s="2" t="s">
        <v>48</v>
      </c>
      <c r="G34" s="2"/>
      <c r="H34" s="2"/>
      <c r="I34" s="9">
        <v>0</v>
      </c>
      <c r="J34" s="7"/>
      <c r="K34" s="9">
        <v>0</v>
      </c>
      <c r="L34" s="7"/>
      <c r="M34" s="9">
        <f t="shared" si="28"/>
        <v>0</v>
      </c>
      <c r="N34" s="7"/>
      <c r="O34" s="10">
        <f t="shared" si="29"/>
        <v>0</v>
      </c>
      <c r="P34" s="7"/>
      <c r="Q34" s="9">
        <v>0</v>
      </c>
      <c r="R34" s="7"/>
      <c r="S34" s="9">
        <v>0</v>
      </c>
      <c r="T34" s="7"/>
      <c r="U34" s="9">
        <f t="shared" si="30"/>
        <v>0</v>
      </c>
      <c r="V34" s="7"/>
      <c r="W34" s="10">
        <f t="shared" si="31"/>
        <v>0</v>
      </c>
      <c r="X34" s="7"/>
      <c r="Y34" s="9">
        <v>0</v>
      </c>
      <c r="Z34" s="7"/>
      <c r="AA34" s="9">
        <v>0</v>
      </c>
      <c r="AB34" s="7"/>
      <c r="AC34" s="9">
        <f t="shared" si="32"/>
        <v>0</v>
      </c>
      <c r="AD34" s="7"/>
      <c r="AE34" s="10">
        <f t="shared" si="33"/>
        <v>0</v>
      </c>
      <c r="AF34" s="7"/>
      <c r="AG34" s="9">
        <v>0</v>
      </c>
      <c r="AH34" s="7"/>
      <c r="AI34" s="9">
        <v>0</v>
      </c>
      <c r="AJ34" s="7"/>
      <c r="AK34" s="9">
        <f t="shared" si="34"/>
        <v>0</v>
      </c>
      <c r="AL34" s="7"/>
      <c r="AM34" s="10">
        <f t="shared" si="35"/>
        <v>0</v>
      </c>
      <c r="AN34" s="7"/>
      <c r="AO34" s="9">
        <v>0</v>
      </c>
      <c r="AP34" s="7"/>
      <c r="AQ34" s="9">
        <v>0</v>
      </c>
      <c r="AR34" s="7"/>
      <c r="AS34" s="9">
        <f t="shared" si="36"/>
        <v>0</v>
      </c>
      <c r="AT34" s="7"/>
      <c r="AU34" s="10">
        <f t="shared" si="37"/>
        <v>0</v>
      </c>
      <c r="AV34" s="7"/>
      <c r="AW34" s="9">
        <v>0</v>
      </c>
      <c r="AX34" s="7"/>
      <c r="AY34" s="9">
        <v>0</v>
      </c>
      <c r="AZ34" s="7"/>
      <c r="BA34" s="9">
        <f t="shared" si="38"/>
        <v>0</v>
      </c>
      <c r="BB34" s="7"/>
      <c r="BC34" s="10">
        <f t="shared" si="39"/>
        <v>0</v>
      </c>
      <c r="BD34" s="7"/>
      <c r="BE34" s="9">
        <v>0</v>
      </c>
      <c r="BF34" s="7"/>
      <c r="BG34" s="9">
        <v>0</v>
      </c>
      <c r="BH34" s="7"/>
      <c r="BI34" s="9">
        <f t="shared" si="40"/>
        <v>0</v>
      </c>
      <c r="BJ34" s="7"/>
      <c r="BK34" s="10">
        <f t="shared" si="41"/>
        <v>0</v>
      </c>
      <c r="BL34" s="7"/>
      <c r="BM34" s="9">
        <v>0</v>
      </c>
      <c r="BN34" s="7"/>
      <c r="BO34" s="9">
        <v>0</v>
      </c>
      <c r="BP34" s="7"/>
      <c r="BQ34" s="9">
        <f t="shared" si="42"/>
        <v>0</v>
      </c>
      <c r="BR34" s="7"/>
      <c r="BS34" s="10">
        <f t="shared" si="43"/>
        <v>0</v>
      </c>
      <c r="BT34" s="7"/>
      <c r="BU34" s="9">
        <v>0</v>
      </c>
      <c r="BV34" s="7"/>
      <c r="BW34" s="9">
        <v>0</v>
      </c>
      <c r="BX34" s="7"/>
      <c r="BY34" s="9">
        <f t="shared" si="44"/>
        <v>0</v>
      </c>
      <c r="BZ34" s="7"/>
      <c r="CA34" s="10">
        <f t="shared" si="45"/>
        <v>0</v>
      </c>
      <c r="CB34" s="7"/>
      <c r="CC34" s="9">
        <v>0</v>
      </c>
      <c r="CD34" s="7"/>
      <c r="CE34" s="9">
        <v>0</v>
      </c>
      <c r="CF34" s="7"/>
      <c r="CG34" s="9">
        <f t="shared" si="46"/>
        <v>0</v>
      </c>
      <c r="CH34" s="7"/>
      <c r="CI34" s="10">
        <f t="shared" si="47"/>
        <v>0</v>
      </c>
      <c r="CJ34" s="7"/>
      <c r="CK34" s="9">
        <v>0</v>
      </c>
      <c r="CL34" s="7"/>
      <c r="CM34" s="9">
        <v>0</v>
      </c>
      <c r="CN34" s="7"/>
      <c r="CO34" s="9">
        <f t="shared" si="48"/>
        <v>0</v>
      </c>
      <c r="CP34" s="7"/>
      <c r="CQ34" s="10">
        <f t="shared" si="49"/>
        <v>0</v>
      </c>
      <c r="CR34" s="7"/>
      <c r="CS34" s="9">
        <v>0</v>
      </c>
      <c r="CT34" s="7"/>
      <c r="CU34" s="9">
        <v>0</v>
      </c>
      <c r="CV34" s="7"/>
      <c r="CW34" s="9">
        <f t="shared" si="50"/>
        <v>0</v>
      </c>
      <c r="CX34" s="7"/>
      <c r="CY34" s="10">
        <f t="shared" si="51"/>
        <v>0</v>
      </c>
      <c r="CZ34" s="7"/>
      <c r="DA34" s="9">
        <f t="shared" si="52"/>
        <v>0</v>
      </c>
      <c r="DB34" s="7"/>
      <c r="DC34" s="9">
        <f t="shared" si="53"/>
        <v>0</v>
      </c>
      <c r="DD34" s="7"/>
      <c r="DE34" s="9">
        <f t="shared" si="54"/>
        <v>0</v>
      </c>
      <c r="DF34" s="7"/>
      <c r="DG34" s="10">
        <f t="shared" si="55"/>
        <v>0</v>
      </c>
    </row>
    <row r="35" spans="1:111" x14ac:dyDescent="0.25">
      <c r="A35" s="2"/>
      <c r="B35" s="2"/>
      <c r="C35" s="2"/>
      <c r="D35" s="2"/>
      <c r="E35" s="2" t="s">
        <v>49</v>
      </c>
      <c r="F35" s="2"/>
      <c r="G35" s="2"/>
      <c r="H35" s="2"/>
      <c r="I35" s="6">
        <f>ROUND(SUM(I29:I34),5)</f>
        <v>454999</v>
      </c>
      <c r="J35" s="7"/>
      <c r="K35" s="6">
        <f>ROUND(SUM(K29:K34),5)</f>
        <v>448000</v>
      </c>
      <c r="L35" s="7"/>
      <c r="M35" s="6">
        <f t="shared" si="28"/>
        <v>6999</v>
      </c>
      <c r="N35" s="7"/>
      <c r="O35" s="8">
        <f t="shared" si="29"/>
        <v>1.01562</v>
      </c>
      <c r="P35" s="7"/>
      <c r="Q35" s="6">
        <f>ROUND(SUM(Q29:Q34),5)</f>
        <v>134166</v>
      </c>
      <c r="R35" s="7"/>
      <c r="S35" s="6">
        <f>ROUND(SUM(S29:S34),5)</f>
        <v>141000</v>
      </c>
      <c r="T35" s="7"/>
      <c r="U35" s="6">
        <f t="shared" si="30"/>
        <v>-6834</v>
      </c>
      <c r="V35" s="7"/>
      <c r="W35" s="8">
        <f t="shared" si="31"/>
        <v>0.95152999999999999</v>
      </c>
      <c r="X35" s="7"/>
      <c r="Y35" s="6">
        <f>ROUND(SUM(Y29:Y34),5)</f>
        <v>57000</v>
      </c>
      <c r="Z35" s="7"/>
      <c r="AA35" s="6">
        <f>ROUND(SUM(AA29:AA34),5)</f>
        <v>91000</v>
      </c>
      <c r="AB35" s="7"/>
      <c r="AC35" s="6">
        <f t="shared" si="32"/>
        <v>-34000</v>
      </c>
      <c r="AD35" s="7"/>
      <c r="AE35" s="8">
        <f t="shared" si="33"/>
        <v>0.62636999999999998</v>
      </c>
      <c r="AF35" s="7"/>
      <c r="AG35" s="6">
        <f>ROUND(SUM(AG29:AG34),5)</f>
        <v>38500</v>
      </c>
      <c r="AH35" s="7"/>
      <c r="AI35" s="6">
        <f>ROUND(SUM(AI29:AI34),5)</f>
        <v>77000</v>
      </c>
      <c r="AJ35" s="7"/>
      <c r="AK35" s="6">
        <f t="shared" si="34"/>
        <v>-38500</v>
      </c>
      <c r="AL35" s="7"/>
      <c r="AM35" s="8">
        <f t="shared" si="35"/>
        <v>0.5</v>
      </c>
      <c r="AN35" s="7"/>
      <c r="AO35" s="6">
        <f>ROUND(SUM(AO29:AO34),5)</f>
        <v>35000</v>
      </c>
      <c r="AP35" s="7"/>
      <c r="AQ35" s="6">
        <f>ROUND(SUM(AQ29:AQ34),5)</f>
        <v>35000</v>
      </c>
      <c r="AR35" s="7"/>
      <c r="AS35" s="6">
        <f t="shared" si="36"/>
        <v>0</v>
      </c>
      <c r="AT35" s="7"/>
      <c r="AU35" s="8">
        <f t="shared" si="37"/>
        <v>1</v>
      </c>
      <c r="AV35" s="7"/>
      <c r="AW35" s="6">
        <f>ROUND(SUM(AW29:AW34),5)</f>
        <v>1750</v>
      </c>
      <c r="AX35" s="7"/>
      <c r="AY35" s="6">
        <f>ROUND(SUM(AY29:AY34),5)</f>
        <v>14000</v>
      </c>
      <c r="AZ35" s="7"/>
      <c r="BA35" s="6">
        <f t="shared" si="38"/>
        <v>-12250</v>
      </c>
      <c r="BB35" s="7"/>
      <c r="BC35" s="8">
        <f t="shared" si="39"/>
        <v>0.125</v>
      </c>
      <c r="BD35" s="7"/>
      <c r="BE35" s="6">
        <f>ROUND(SUM(BE29:BE34),5)</f>
        <v>1750</v>
      </c>
      <c r="BF35" s="7"/>
      <c r="BG35" s="6">
        <f>ROUND(SUM(BG29:BG34),5)</f>
        <v>7000</v>
      </c>
      <c r="BH35" s="7"/>
      <c r="BI35" s="6">
        <f t="shared" si="40"/>
        <v>-5250</v>
      </c>
      <c r="BJ35" s="7"/>
      <c r="BK35" s="8">
        <f t="shared" si="41"/>
        <v>0.25</v>
      </c>
      <c r="BL35" s="7"/>
      <c r="BM35" s="6">
        <f>ROUND(SUM(BM29:BM34),5)</f>
        <v>3500</v>
      </c>
      <c r="BN35" s="7"/>
      <c r="BO35" s="6">
        <f>ROUND(SUM(BO29:BO34),5)</f>
        <v>7000</v>
      </c>
      <c r="BP35" s="7"/>
      <c r="BQ35" s="6">
        <f t="shared" si="42"/>
        <v>-3500</v>
      </c>
      <c r="BR35" s="7"/>
      <c r="BS35" s="8">
        <f t="shared" si="43"/>
        <v>0.5</v>
      </c>
      <c r="BT35" s="7"/>
      <c r="BU35" s="6">
        <f>ROUND(SUM(BU29:BU34),5)</f>
        <v>10500</v>
      </c>
      <c r="BV35" s="7"/>
      <c r="BW35" s="6">
        <f>ROUND(SUM(BW29:BW34),5)</f>
        <v>7000</v>
      </c>
      <c r="BX35" s="7"/>
      <c r="BY35" s="6">
        <f t="shared" si="44"/>
        <v>3500</v>
      </c>
      <c r="BZ35" s="7"/>
      <c r="CA35" s="8">
        <f t="shared" si="45"/>
        <v>1.5</v>
      </c>
      <c r="CB35" s="7"/>
      <c r="CC35" s="6">
        <f>ROUND(SUM(CC29:CC34),5)</f>
        <v>17500</v>
      </c>
      <c r="CD35" s="7"/>
      <c r="CE35" s="6">
        <f>ROUND(SUM(CE29:CE34),5)</f>
        <v>0</v>
      </c>
      <c r="CF35" s="7"/>
      <c r="CG35" s="6">
        <f t="shared" si="46"/>
        <v>17500</v>
      </c>
      <c r="CH35" s="7"/>
      <c r="CI35" s="8">
        <f t="shared" si="47"/>
        <v>1</v>
      </c>
      <c r="CJ35" s="7"/>
      <c r="CK35" s="6">
        <f>ROUND(SUM(CK29:CK34),5)</f>
        <v>1750</v>
      </c>
      <c r="CL35" s="7"/>
      <c r="CM35" s="6">
        <f>ROUND(SUM(CM29:CM34),5)</f>
        <v>7000</v>
      </c>
      <c r="CN35" s="7"/>
      <c r="CO35" s="6">
        <f t="shared" si="48"/>
        <v>-5250</v>
      </c>
      <c r="CP35" s="7"/>
      <c r="CQ35" s="8">
        <f t="shared" si="49"/>
        <v>0.25</v>
      </c>
      <c r="CR35" s="7"/>
      <c r="CS35" s="6">
        <f>ROUND(SUM(CS29:CS34),5)</f>
        <v>0</v>
      </c>
      <c r="CT35" s="7"/>
      <c r="CU35" s="6">
        <f>ROUND(SUM(CU29:CU34),5)</f>
        <v>0</v>
      </c>
      <c r="CV35" s="7"/>
      <c r="CW35" s="6">
        <f t="shared" si="50"/>
        <v>0</v>
      </c>
      <c r="CX35" s="7"/>
      <c r="CY35" s="8">
        <f t="shared" si="51"/>
        <v>0</v>
      </c>
      <c r="CZ35" s="7"/>
      <c r="DA35" s="6">
        <f t="shared" si="52"/>
        <v>756415</v>
      </c>
      <c r="DB35" s="7"/>
      <c r="DC35" s="6">
        <f t="shared" si="53"/>
        <v>834000</v>
      </c>
      <c r="DD35" s="7"/>
      <c r="DE35" s="6">
        <f t="shared" si="54"/>
        <v>-77585</v>
      </c>
      <c r="DF35" s="7"/>
      <c r="DG35" s="8">
        <f t="shared" si="55"/>
        <v>0.90697000000000005</v>
      </c>
    </row>
    <row r="36" spans="1:111" ht="15.75" thickBot="1" x14ac:dyDescent="0.3">
      <c r="A36" s="2"/>
      <c r="B36" s="2"/>
      <c r="C36" s="2"/>
      <c r="D36" s="2"/>
      <c r="E36" s="2" t="s">
        <v>50</v>
      </c>
      <c r="F36" s="2"/>
      <c r="G36" s="2"/>
      <c r="H36" s="2"/>
      <c r="I36" s="9">
        <v>184.4</v>
      </c>
      <c r="J36" s="7"/>
      <c r="K36" s="9">
        <v>0</v>
      </c>
      <c r="L36" s="7"/>
      <c r="M36" s="9">
        <f t="shared" si="28"/>
        <v>184.4</v>
      </c>
      <c r="N36" s="7"/>
      <c r="O36" s="10">
        <f t="shared" si="29"/>
        <v>1</v>
      </c>
      <c r="P36" s="7"/>
      <c r="Q36" s="9">
        <v>0</v>
      </c>
      <c r="R36" s="7"/>
      <c r="S36" s="9">
        <v>0</v>
      </c>
      <c r="T36" s="7"/>
      <c r="U36" s="9">
        <f t="shared" si="30"/>
        <v>0</v>
      </c>
      <c r="V36" s="7"/>
      <c r="W36" s="10">
        <f t="shared" si="31"/>
        <v>0</v>
      </c>
      <c r="X36" s="7"/>
      <c r="Y36" s="9">
        <v>0</v>
      </c>
      <c r="Z36" s="7"/>
      <c r="AA36" s="9">
        <v>100</v>
      </c>
      <c r="AB36" s="7"/>
      <c r="AC36" s="9">
        <f t="shared" si="32"/>
        <v>-100</v>
      </c>
      <c r="AD36" s="7"/>
      <c r="AE36" s="10">
        <f t="shared" si="33"/>
        <v>0</v>
      </c>
      <c r="AF36" s="7"/>
      <c r="AG36" s="9">
        <v>0</v>
      </c>
      <c r="AH36" s="7"/>
      <c r="AI36" s="9">
        <v>100</v>
      </c>
      <c r="AJ36" s="7"/>
      <c r="AK36" s="9">
        <f t="shared" si="34"/>
        <v>-100</v>
      </c>
      <c r="AL36" s="7"/>
      <c r="AM36" s="10">
        <f t="shared" si="35"/>
        <v>0</v>
      </c>
      <c r="AN36" s="7"/>
      <c r="AO36" s="9">
        <v>0</v>
      </c>
      <c r="AP36" s="7"/>
      <c r="AQ36" s="9">
        <v>100</v>
      </c>
      <c r="AR36" s="7"/>
      <c r="AS36" s="9">
        <f t="shared" si="36"/>
        <v>-100</v>
      </c>
      <c r="AT36" s="7"/>
      <c r="AU36" s="10">
        <f t="shared" si="37"/>
        <v>0</v>
      </c>
      <c r="AV36" s="7"/>
      <c r="AW36" s="9">
        <v>0</v>
      </c>
      <c r="AX36" s="7"/>
      <c r="AY36" s="9">
        <v>100</v>
      </c>
      <c r="AZ36" s="7"/>
      <c r="BA36" s="9">
        <f t="shared" si="38"/>
        <v>-100</v>
      </c>
      <c r="BB36" s="7"/>
      <c r="BC36" s="10">
        <f t="shared" si="39"/>
        <v>0</v>
      </c>
      <c r="BD36" s="7"/>
      <c r="BE36" s="9">
        <v>110</v>
      </c>
      <c r="BF36" s="7"/>
      <c r="BG36" s="9">
        <v>100</v>
      </c>
      <c r="BH36" s="7"/>
      <c r="BI36" s="9">
        <f t="shared" si="40"/>
        <v>10</v>
      </c>
      <c r="BJ36" s="7"/>
      <c r="BK36" s="10">
        <f t="shared" si="41"/>
        <v>1.1000000000000001</v>
      </c>
      <c r="BL36" s="7"/>
      <c r="BM36" s="9">
        <v>88.8</v>
      </c>
      <c r="BN36" s="7"/>
      <c r="BO36" s="9">
        <v>100</v>
      </c>
      <c r="BP36" s="7"/>
      <c r="BQ36" s="9">
        <f t="shared" si="42"/>
        <v>-11.2</v>
      </c>
      <c r="BR36" s="7"/>
      <c r="BS36" s="10">
        <f t="shared" si="43"/>
        <v>0.88800000000000001</v>
      </c>
      <c r="BT36" s="7"/>
      <c r="BU36" s="9">
        <v>0</v>
      </c>
      <c r="BV36" s="7"/>
      <c r="BW36" s="9">
        <v>100</v>
      </c>
      <c r="BX36" s="7"/>
      <c r="BY36" s="9">
        <f t="shared" si="44"/>
        <v>-100</v>
      </c>
      <c r="BZ36" s="7"/>
      <c r="CA36" s="10">
        <f t="shared" si="45"/>
        <v>0</v>
      </c>
      <c r="CB36" s="7"/>
      <c r="CC36" s="9">
        <v>110</v>
      </c>
      <c r="CD36" s="7"/>
      <c r="CE36" s="9">
        <v>100</v>
      </c>
      <c r="CF36" s="7"/>
      <c r="CG36" s="9">
        <f t="shared" si="46"/>
        <v>10</v>
      </c>
      <c r="CH36" s="7"/>
      <c r="CI36" s="10">
        <f t="shared" si="47"/>
        <v>1.1000000000000001</v>
      </c>
      <c r="CJ36" s="7"/>
      <c r="CK36" s="9">
        <v>113.21</v>
      </c>
      <c r="CL36" s="7"/>
      <c r="CM36" s="9">
        <v>0</v>
      </c>
      <c r="CN36" s="7"/>
      <c r="CO36" s="9">
        <f t="shared" si="48"/>
        <v>113.21</v>
      </c>
      <c r="CP36" s="7"/>
      <c r="CQ36" s="10">
        <f t="shared" si="49"/>
        <v>1</v>
      </c>
      <c r="CR36" s="7"/>
      <c r="CS36" s="9">
        <v>0</v>
      </c>
      <c r="CT36" s="7"/>
      <c r="CU36" s="9">
        <v>0</v>
      </c>
      <c r="CV36" s="7"/>
      <c r="CW36" s="9">
        <f t="shared" si="50"/>
        <v>0</v>
      </c>
      <c r="CX36" s="7"/>
      <c r="CY36" s="10">
        <f t="shared" si="51"/>
        <v>0</v>
      </c>
      <c r="CZ36" s="7"/>
      <c r="DA36" s="9">
        <f t="shared" si="52"/>
        <v>606.41</v>
      </c>
      <c r="DB36" s="7"/>
      <c r="DC36" s="9">
        <f t="shared" si="53"/>
        <v>800</v>
      </c>
      <c r="DD36" s="7"/>
      <c r="DE36" s="9">
        <f t="shared" si="54"/>
        <v>-193.59</v>
      </c>
      <c r="DF36" s="7"/>
      <c r="DG36" s="10">
        <f t="shared" si="55"/>
        <v>0.75800999999999996</v>
      </c>
    </row>
    <row r="37" spans="1:111" x14ac:dyDescent="0.25">
      <c r="A37" s="2"/>
      <c r="B37" s="2"/>
      <c r="C37" s="2"/>
      <c r="D37" s="2" t="s">
        <v>51</v>
      </c>
      <c r="E37" s="2"/>
      <c r="F37" s="2"/>
      <c r="G37" s="2"/>
      <c r="H37" s="2"/>
      <c r="I37" s="6">
        <f>ROUND(SUM(I4:I5)+I10+SUM(I15:I16)+I28+SUM(I35:I36),5)</f>
        <v>461974.15</v>
      </c>
      <c r="J37" s="7"/>
      <c r="K37" s="6">
        <f>ROUND(SUM(K4:K5)+K10+SUM(K15:K16)+K28+SUM(K35:K36),5)</f>
        <v>448180</v>
      </c>
      <c r="L37" s="7"/>
      <c r="M37" s="6">
        <f t="shared" si="28"/>
        <v>13794.15</v>
      </c>
      <c r="N37" s="7"/>
      <c r="O37" s="8">
        <f t="shared" si="29"/>
        <v>1.03078</v>
      </c>
      <c r="P37" s="7"/>
      <c r="Q37" s="6">
        <f>ROUND(SUM(Q4:Q5)+Q10+SUM(Q15:Q16)+Q28+SUM(Q35:Q36),5)</f>
        <v>154950.32999999999</v>
      </c>
      <c r="R37" s="7"/>
      <c r="S37" s="6">
        <f>ROUND(SUM(S4:S5)+S10+SUM(S15:S16)+S28+SUM(S35:S36),5)</f>
        <v>141180</v>
      </c>
      <c r="T37" s="7"/>
      <c r="U37" s="6">
        <f t="shared" si="30"/>
        <v>13770.33</v>
      </c>
      <c r="V37" s="7"/>
      <c r="W37" s="8">
        <f t="shared" si="31"/>
        <v>1.09754</v>
      </c>
      <c r="X37" s="7"/>
      <c r="Y37" s="6">
        <f>ROUND(SUM(Y4:Y5)+Y10+SUM(Y15:Y16)+Y28+SUM(Y35:Y36),5)</f>
        <v>70284.31</v>
      </c>
      <c r="Z37" s="7"/>
      <c r="AA37" s="6">
        <f>ROUND(SUM(AA4:AA5)+AA10+SUM(AA15:AA16)+AA28+SUM(AA35:AA36),5)</f>
        <v>135280</v>
      </c>
      <c r="AB37" s="7"/>
      <c r="AC37" s="6">
        <f t="shared" si="32"/>
        <v>-64995.69</v>
      </c>
      <c r="AD37" s="7"/>
      <c r="AE37" s="8">
        <f t="shared" si="33"/>
        <v>0.51954999999999996</v>
      </c>
      <c r="AF37" s="7"/>
      <c r="AG37" s="6">
        <f>ROUND(SUM(AG4:AG5)+AG10+SUM(AG15:AG16)+AG28+SUM(AG35:AG36),5)</f>
        <v>63885.53</v>
      </c>
      <c r="AH37" s="7"/>
      <c r="AI37" s="6">
        <f>ROUND(SUM(AI4:AI5)+AI10+SUM(AI15:AI16)+AI28+SUM(AI35:AI36),5)</f>
        <v>117280</v>
      </c>
      <c r="AJ37" s="7"/>
      <c r="AK37" s="6">
        <f t="shared" si="34"/>
        <v>-53394.47</v>
      </c>
      <c r="AL37" s="7"/>
      <c r="AM37" s="8">
        <f t="shared" si="35"/>
        <v>0.54473000000000005</v>
      </c>
      <c r="AN37" s="7"/>
      <c r="AO37" s="6">
        <f>ROUND(SUM(AO4:AO5)+AO10+SUM(AO15:AO16)+AO28+SUM(AO35:AO36),5)</f>
        <v>72927.460000000006</v>
      </c>
      <c r="AP37" s="7"/>
      <c r="AQ37" s="6">
        <f>ROUND(SUM(AQ4:AQ5)+AQ10+SUM(AQ15:AQ16)+AQ28+SUM(AQ35:AQ36),5)</f>
        <v>35280</v>
      </c>
      <c r="AR37" s="7"/>
      <c r="AS37" s="6">
        <f t="shared" si="36"/>
        <v>37647.46</v>
      </c>
      <c r="AT37" s="7"/>
      <c r="AU37" s="8">
        <f t="shared" si="37"/>
        <v>2.0670999999999999</v>
      </c>
      <c r="AV37" s="7"/>
      <c r="AW37" s="6">
        <f>ROUND(SUM(AW4:AW5)+AW10+SUM(AW15:AW16)+AW28+SUM(AW35:AW36),5)</f>
        <v>20299.599999999999</v>
      </c>
      <c r="AX37" s="7"/>
      <c r="AY37" s="6">
        <f>ROUND(SUM(AY4:AY5)+AY10+SUM(AY15:AY16)+AY28+SUM(AY35:AY36),5)</f>
        <v>37280</v>
      </c>
      <c r="AZ37" s="7"/>
      <c r="BA37" s="6">
        <f t="shared" si="38"/>
        <v>-16980.400000000001</v>
      </c>
      <c r="BB37" s="7"/>
      <c r="BC37" s="8">
        <f t="shared" si="39"/>
        <v>0.54452</v>
      </c>
      <c r="BD37" s="7"/>
      <c r="BE37" s="6">
        <f>ROUND(SUM(BE4:BE5)+BE10+SUM(BE15:BE16)+BE28+SUM(BE35:BE36),5)</f>
        <v>39300.239999999998</v>
      </c>
      <c r="BF37" s="7"/>
      <c r="BG37" s="6">
        <f>ROUND(SUM(BG4:BG5)+BG10+SUM(BG15:BG16)+BG28+SUM(BG35:BG36),5)</f>
        <v>63280</v>
      </c>
      <c r="BH37" s="7"/>
      <c r="BI37" s="6">
        <f t="shared" si="40"/>
        <v>-23979.759999999998</v>
      </c>
      <c r="BJ37" s="7"/>
      <c r="BK37" s="8">
        <f t="shared" si="41"/>
        <v>0.62104999999999999</v>
      </c>
      <c r="BL37" s="7"/>
      <c r="BM37" s="6">
        <f>ROUND(SUM(BM4:BM5)+BM10+SUM(BM15:BM16)+BM28+SUM(BM35:BM36),5)</f>
        <v>26693.71</v>
      </c>
      <c r="BN37" s="7"/>
      <c r="BO37" s="6">
        <f>ROUND(SUM(BO4:BO5)+BO10+SUM(BO15:BO16)+BO28+SUM(BO35:BO36),5)</f>
        <v>64280</v>
      </c>
      <c r="BP37" s="7"/>
      <c r="BQ37" s="6">
        <f t="shared" si="42"/>
        <v>-37586.29</v>
      </c>
      <c r="BR37" s="7"/>
      <c r="BS37" s="8">
        <f t="shared" si="43"/>
        <v>0.41526999999999997</v>
      </c>
      <c r="BT37" s="7"/>
      <c r="BU37" s="6">
        <f>ROUND(SUM(BU4:BU5)+BU10+SUM(BU15:BU16)+BU28+SUM(BU35:BU36),5)</f>
        <v>32684.66</v>
      </c>
      <c r="BV37" s="7"/>
      <c r="BW37" s="6">
        <f>ROUND(SUM(BW4:BW5)+BW10+SUM(BW15:BW16)+BW28+SUM(BW35:BW36),5)</f>
        <v>51280</v>
      </c>
      <c r="BX37" s="7"/>
      <c r="BY37" s="6">
        <f t="shared" si="44"/>
        <v>-18595.34</v>
      </c>
      <c r="BZ37" s="7"/>
      <c r="CA37" s="8">
        <f t="shared" si="45"/>
        <v>0.63737999999999995</v>
      </c>
      <c r="CB37" s="7"/>
      <c r="CC37" s="6">
        <f>ROUND(SUM(CC4:CC5)+CC10+SUM(CC15:CC16)+CC28+SUM(CC35:CC36),5)</f>
        <v>35035.31</v>
      </c>
      <c r="CD37" s="7"/>
      <c r="CE37" s="6">
        <f>ROUND(SUM(CE4:CE5)+CE10+SUM(CE15:CE16)+CE28+SUM(CE35:CE36),5)</f>
        <v>28280</v>
      </c>
      <c r="CF37" s="7"/>
      <c r="CG37" s="6">
        <f t="shared" si="46"/>
        <v>6755.31</v>
      </c>
      <c r="CH37" s="7"/>
      <c r="CI37" s="8">
        <f t="shared" si="47"/>
        <v>1.2388699999999999</v>
      </c>
      <c r="CJ37" s="7"/>
      <c r="CK37" s="6">
        <f>ROUND(SUM(CK4:CK5)+CK10+SUM(CK15:CK16)+CK28+SUM(CK35:CK36),5)</f>
        <v>11901.18</v>
      </c>
      <c r="CL37" s="7"/>
      <c r="CM37" s="6">
        <f>ROUND(SUM(CM4:CM5)+CM10+SUM(CM15:CM16)+CM28+SUM(CM35:CM36),5)</f>
        <v>8180</v>
      </c>
      <c r="CN37" s="7"/>
      <c r="CO37" s="6">
        <f t="shared" si="48"/>
        <v>3721.18</v>
      </c>
      <c r="CP37" s="7"/>
      <c r="CQ37" s="8">
        <f t="shared" si="49"/>
        <v>1.4549099999999999</v>
      </c>
      <c r="CR37" s="7"/>
      <c r="CS37" s="6">
        <f>ROUND(SUM(CS4:CS5)+CS10+SUM(CS15:CS16)+CS28+SUM(CS35:CS36),5)</f>
        <v>0</v>
      </c>
      <c r="CT37" s="7"/>
      <c r="CU37" s="6">
        <f>ROUND(SUM(CU4:CU5)+CU10+SUM(CU15:CU16)+CU28+SUM(CU35:CU36),5)</f>
        <v>13265.16</v>
      </c>
      <c r="CV37" s="7"/>
      <c r="CW37" s="6">
        <f t="shared" si="50"/>
        <v>-13265.16</v>
      </c>
      <c r="CX37" s="7"/>
      <c r="CY37" s="8">
        <f t="shared" si="51"/>
        <v>0</v>
      </c>
      <c r="CZ37" s="7"/>
      <c r="DA37" s="6">
        <f t="shared" si="52"/>
        <v>989936.48</v>
      </c>
      <c r="DB37" s="7"/>
      <c r="DC37" s="6">
        <f t="shared" si="53"/>
        <v>1143045.1599999999</v>
      </c>
      <c r="DD37" s="7"/>
      <c r="DE37" s="6">
        <f t="shared" si="54"/>
        <v>-153108.68</v>
      </c>
      <c r="DF37" s="7"/>
      <c r="DG37" s="8">
        <f t="shared" si="55"/>
        <v>0.86604999999999999</v>
      </c>
    </row>
    <row r="38" spans="1:111" x14ac:dyDescent="0.25">
      <c r="A38" s="2"/>
      <c r="B38" s="2"/>
      <c r="C38" s="2"/>
      <c r="D38" s="2" t="s">
        <v>52</v>
      </c>
      <c r="E38" s="2"/>
      <c r="F38" s="2"/>
      <c r="G38" s="2"/>
      <c r="H38" s="2"/>
      <c r="I38" s="6"/>
      <c r="J38" s="7"/>
      <c r="K38" s="6"/>
      <c r="L38" s="7"/>
      <c r="M38" s="6"/>
      <c r="N38" s="7"/>
      <c r="O38" s="8"/>
      <c r="P38" s="7"/>
      <c r="Q38" s="6"/>
      <c r="R38" s="7"/>
      <c r="S38" s="6"/>
      <c r="T38" s="7"/>
      <c r="U38" s="6"/>
      <c r="V38" s="7"/>
      <c r="W38" s="8"/>
      <c r="X38" s="7"/>
      <c r="Y38" s="6"/>
      <c r="Z38" s="7"/>
      <c r="AA38" s="6"/>
      <c r="AB38" s="7"/>
      <c r="AC38" s="6"/>
      <c r="AD38" s="7"/>
      <c r="AE38" s="8"/>
      <c r="AF38" s="7"/>
      <c r="AG38" s="6"/>
      <c r="AH38" s="7"/>
      <c r="AI38" s="6"/>
      <c r="AJ38" s="7"/>
      <c r="AK38" s="6"/>
      <c r="AL38" s="7"/>
      <c r="AM38" s="8"/>
      <c r="AN38" s="7"/>
      <c r="AO38" s="6"/>
      <c r="AP38" s="7"/>
      <c r="AQ38" s="6"/>
      <c r="AR38" s="7"/>
      <c r="AS38" s="6"/>
      <c r="AT38" s="7"/>
      <c r="AU38" s="8"/>
      <c r="AV38" s="7"/>
      <c r="AW38" s="6"/>
      <c r="AX38" s="7"/>
      <c r="AY38" s="6"/>
      <c r="AZ38" s="7"/>
      <c r="BA38" s="6"/>
      <c r="BB38" s="7"/>
      <c r="BC38" s="8"/>
      <c r="BD38" s="7"/>
      <c r="BE38" s="6"/>
      <c r="BF38" s="7"/>
      <c r="BG38" s="6"/>
      <c r="BH38" s="7"/>
      <c r="BI38" s="6"/>
      <c r="BJ38" s="7"/>
      <c r="BK38" s="8"/>
      <c r="BL38" s="7"/>
      <c r="BM38" s="6"/>
      <c r="BN38" s="7"/>
      <c r="BO38" s="6"/>
      <c r="BP38" s="7"/>
      <c r="BQ38" s="6"/>
      <c r="BR38" s="7"/>
      <c r="BS38" s="8"/>
      <c r="BT38" s="7"/>
      <c r="BU38" s="6"/>
      <c r="BV38" s="7"/>
      <c r="BW38" s="6"/>
      <c r="BX38" s="7"/>
      <c r="BY38" s="6"/>
      <c r="BZ38" s="7"/>
      <c r="CA38" s="8"/>
      <c r="CB38" s="7"/>
      <c r="CC38" s="6"/>
      <c r="CD38" s="7"/>
      <c r="CE38" s="6"/>
      <c r="CF38" s="7"/>
      <c r="CG38" s="6"/>
      <c r="CH38" s="7"/>
      <c r="CI38" s="8"/>
      <c r="CJ38" s="7"/>
      <c r="CK38" s="6"/>
      <c r="CL38" s="7"/>
      <c r="CM38" s="6"/>
      <c r="CN38" s="7"/>
      <c r="CO38" s="6"/>
      <c r="CP38" s="7"/>
      <c r="CQ38" s="8"/>
      <c r="CR38" s="7"/>
      <c r="CS38" s="6"/>
      <c r="CT38" s="7"/>
      <c r="CU38" s="6"/>
      <c r="CV38" s="7"/>
      <c r="CW38" s="6"/>
      <c r="CX38" s="7"/>
      <c r="CY38" s="8"/>
      <c r="CZ38" s="7"/>
      <c r="DA38" s="6"/>
      <c r="DB38" s="7"/>
      <c r="DC38" s="6"/>
      <c r="DD38" s="7"/>
      <c r="DE38" s="6"/>
      <c r="DF38" s="7"/>
      <c r="DG38" s="8"/>
    </row>
    <row r="39" spans="1:111" ht="15.75" thickBot="1" x14ac:dyDescent="0.3">
      <c r="A39" s="2"/>
      <c r="B39" s="2"/>
      <c r="C39" s="2"/>
      <c r="D39" s="2"/>
      <c r="E39" s="2" t="s">
        <v>52</v>
      </c>
      <c r="F39" s="2"/>
      <c r="G39" s="2"/>
      <c r="H39" s="2"/>
      <c r="I39" s="11">
        <v>0</v>
      </c>
      <c r="J39" s="7"/>
      <c r="K39" s="11">
        <v>0</v>
      </c>
      <c r="L39" s="7"/>
      <c r="M39" s="11">
        <f>ROUND((I39-K39),5)</f>
        <v>0</v>
      </c>
      <c r="N39" s="7"/>
      <c r="O39" s="12">
        <f>ROUND(IF(K39=0, IF(I39=0, 0, 1), I39/K39),5)</f>
        <v>0</v>
      </c>
      <c r="P39" s="7"/>
      <c r="Q39" s="11">
        <v>0</v>
      </c>
      <c r="R39" s="7"/>
      <c r="S39" s="11">
        <v>0</v>
      </c>
      <c r="T39" s="7"/>
      <c r="U39" s="11">
        <f>ROUND((Q39-S39),5)</f>
        <v>0</v>
      </c>
      <c r="V39" s="7"/>
      <c r="W39" s="12">
        <f>ROUND(IF(S39=0, IF(Q39=0, 0, 1), Q39/S39),5)</f>
        <v>0</v>
      </c>
      <c r="X39" s="7"/>
      <c r="Y39" s="11">
        <v>0</v>
      </c>
      <c r="Z39" s="7"/>
      <c r="AA39" s="11">
        <v>0</v>
      </c>
      <c r="AB39" s="7"/>
      <c r="AC39" s="11">
        <f>ROUND((Y39-AA39),5)</f>
        <v>0</v>
      </c>
      <c r="AD39" s="7"/>
      <c r="AE39" s="12">
        <f>ROUND(IF(AA39=0, IF(Y39=0, 0, 1), Y39/AA39),5)</f>
        <v>0</v>
      </c>
      <c r="AF39" s="7"/>
      <c r="AG39" s="11">
        <v>0</v>
      </c>
      <c r="AH39" s="7"/>
      <c r="AI39" s="11">
        <v>0</v>
      </c>
      <c r="AJ39" s="7"/>
      <c r="AK39" s="11">
        <f>ROUND((AG39-AI39),5)</f>
        <v>0</v>
      </c>
      <c r="AL39" s="7"/>
      <c r="AM39" s="12">
        <f>ROUND(IF(AI39=0, IF(AG39=0, 0, 1), AG39/AI39),5)</f>
        <v>0</v>
      </c>
      <c r="AN39" s="7"/>
      <c r="AO39" s="11">
        <v>0</v>
      </c>
      <c r="AP39" s="7"/>
      <c r="AQ39" s="11">
        <v>0</v>
      </c>
      <c r="AR39" s="7"/>
      <c r="AS39" s="11">
        <f>ROUND((AO39-AQ39),5)</f>
        <v>0</v>
      </c>
      <c r="AT39" s="7"/>
      <c r="AU39" s="12">
        <f>ROUND(IF(AQ39=0, IF(AO39=0, 0, 1), AO39/AQ39),5)</f>
        <v>0</v>
      </c>
      <c r="AV39" s="7"/>
      <c r="AW39" s="11">
        <v>0</v>
      </c>
      <c r="AX39" s="7"/>
      <c r="AY39" s="11">
        <v>0</v>
      </c>
      <c r="AZ39" s="7"/>
      <c r="BA39" s="11">
        <f>ROUND((AW39-AY39),5)</f>
        <v>0</v>
      </c>
      <c r="BB39" s="7"/>
      <c r="BC39" s="12">
        <f>ROUND(IF(AY39=0, IF(AW39=0, 0, 1), AW39/AY39),5)</f>
        <v>0</v>
      </c>
      <c r="BD39" s="7"/>
      <c r="BE39" s="11">
        <v>0</v>
      </c>
      <c r="BF39" s="7"/>
      <c r="BG39" s="11">
        <v>0</v>
      </c>
      <c r="BH39" s="7"/>
      <c r="BI39" s="11">
        <f>ROUND((BE39-BG39),5)</f>
        <v>0</v>
      </c>
      <c r="BJ39" s="7"/>
      <c r="BK39" s="12">
        <f>ROUND(IF(BG39=0, IF(BE39=0, 0, 1), BE39/BG39),5)</f>
        <v>0</v>
      </c>
      <c r="BL39" s="7"/>
      <c r="BM39" s="11">
        <v>0</v>
      </c>
      <c r="BN39" s="7"/>
      <c r="BO39" s="11">
        <v>0</v>
      </c>
      <c r="BP39" s="7"/>
      <c r="BQ39" s="11">
        <f>ROUND((BM39-BO39),5)</f>
        <v>0</v>
      </c>
      <c r="BR39" s="7"/>
      <c r="BS39" s="12">
        <f>ROUND(IF(BO39=0, IF(BM39=0, 0, 1), BM39/BO39),5)</f>
        <v>0</v>
      </c>
      <c r="BT39" s="7"/>
      <c r="BU39" s="11">
        <v>0</v>
      </c>
      <c r="BV39" s="7"/>
      <c r="BW39" s="11">
        <v>0</v>
      </c>
      <c r="BX39" s="7"/>
      <c r="BY39" s="11">
        <f>ROUND((BU39-BW39),5)</f>
        <v>0</v>
      </c>
      <c r="BZ39" s="7"/>
      <c r="CA39" s="12">
        <f>ROUND(IF(BW39=0, IF(BU39=0, 0, 1), BU39/BW39),5)</f>
        <v>0</v>
      </c>
      <c r="CB39" s="7"/>
      <c r="CC39" s="11">
        <v>0</v>
      </c>
      <c r="CD39" s="7"/>
      <c r="CE39" s="11">
        <v>0</v>
      </c>
      <c r="CF39" s="7"/>
      <c r="CG39" s="11">
        <f>ROUND((CC39-CE39),5)</f>
        <v>0</v>
      </c>
      <c r="CH39" s="7"/>
      <c r="CI39" s="12">
        <f>ROUND(IF(CE39=0, IF(CC39=0, 0, 1), CC39/CE39),5)</f>
        <v>0</v>
      </c>
      <c r="CJ39" s="7"/>
      <c r="CK39" s="11">
        <v>0</v>
      </c>
      <c r="CL39" s="7"/>
      <c r="CM39" s="11">
        <v>0</v>
      </c>
      <c r="CN39" s="7"/>
      <c r="CO39" s="11">
        <f>ROUND((CK39-CM39),5)</f>
        <v>0</v>
      </c>
      <c r="CP39" s="7"/>
      <c r="CQ39" s="12">
        <f>ROUND(IF(CM39=0, IF(CK39=0, 0, 1), CK39/CM39),5)</f>
        <v>0</v>
      </c>
      <c r="CR39" s="7"/>
      <c r="CS39" s="11">
        <v>0</v>
      </c>
      <c r="CT39" s="7"/>
      <c r="CU39" s="11">
        <v>0</v>
      </c>
      <c r="CV39" s="7"/>
      <c r="CW39" s="11">
        <f>ROUND((CS39-CU39),5)</f>
        <v>0</v>
      </c>
      <c r="CX39" s="7"/>
      <c r="CY39" s="12">
        <f>ROUND(IF(CU39=0, IF(CS39=0, 0, 1), CS39/CU39),5)</f>
        <v>0</v>
      </c>
      <c r="CZ39" s="7"/>
      <c r="DA39" s="11">
        <f>ROUND(I39+Q39+Y39+AG39+AO39+AW39+BE39+BM39+BU39+CC39+CK39+CS39,5)</f>
        <v>0</v>
      </c>
      <c r="DB39" s="7"/>
      <c r="DC39" s="11">
        <f>ROUND(K39+S39+AA39+AI39+AQ39+AY39+BG39+BO39+BW39+CE39+CM39+CU39,5)</f>
        <v>0</v>
      </c>
      <c r="DD39" s="7"/>
      <c r="DE39" s="11">
        <f>ROUND((DA39-DC39),5)</f>
        <v>0</v>
      </c>
      <c r="DF39" s="7"/>
      <c r="DG39" s="12">
        <f>ROUND(IF(DC39=0, IF(DA39=0, 0, 1), DA39/DC39),5)</f>
        <v>0</v>
      </c>
    </row>
    <row r="40" spans="1:111" ht="15.75" thickBot="1" x14ac:dyDescent="0.3">
      <c r="A40" s="2"/>
      <c r="B40" s="2"/>
      <c r="C40" s="2"/>
      <c r="D40" s="2" t="s">
        <v>53</v>
      </c>
      <c r="E40" s="2"/>
      <c r="F40" s="2"/>
      <c r="G40" s="2"/>
      <c r="H40" s="2"/>
      <c r="I40" s="13">
        <f>ROUND(SUM(I38:I39),5)</f>
        <v>0</v>
      </c>
      <c r="J40" s="7"/>
      <c r="K40" s="13">
        <f>ROUND(SUM(K38:K39),5)</f>
        <v>0</v>
      </c>
      <c r="L40" s="7"/>
      <c r="M40" s="13">
        <f>ROUND((I40-K40),5)</f>
        <v>0</v>
      </c>
      <c r="N40" s="7"/>
      <c r="O40" s="14">
        <f>ROUND(IF(K40=0, IF(I40=0, 0, 1), I40/K40),5)</f>
        <v>0</v>
      </c>
      <c r="P40" s="7"/>
      <c r="Q40" s="13">
        <f>ROUND(SUM(Q38:Q39),5)</f>
        <v>0</v>
      </c>
      <c r="R40" s="7"/>
      <c r="S40" s="13">
        <f>ROUND(SUM(S38:S39),5)</f>
        <v>0</v>
      </c>
      <c r="T40" s="7"/>
      <c r="U40" s="13">
        <f>ROUND((Q40-S40),5)</f>
        <v>0</v>
      </c>
      <c r="V40" s="7"/>
      <c r="W40" s="14">
        <f>ROUND(IF(S40=0, IF(Q40=0, 0, 1), Q40/S40),5)</f>
        <v>0</v>
      </c>
      <c r="X40" s="7"/>
      <c r="Y40" s="13">
        <f>ROUND(SUM(Y38:Y39),5)</f>
        <v>0</v>
      </c>
      <c r="Z40" s="7"/>
      <c r="AA40" s="13">
        <f>ROUND(SUM(AA38:AA39),5)</f>
        <v>0</v>
      </c>
      <c r="AB40" s="7"/>
      <c r="AC40" s="13">
        <f>ROUND((Y40-AA40),5)</f>
        <v>0</v>
      </c>
      <c r="AD40" s="7"/>
      <c r="AE40" s="14">
        <f>ROUND(IF(AA40=0, IF(Y40=0, 0, 1), Y40/AA40),5)</f>
        <v>0</v>
      </c>
      <c r="AF40" s="7"/>
      <c r="AG40" s="13">
        <f>ROUND(SUM(AG38:AG39),5)</f>
        <v>0</v>
      </c>
      <c r="AH40" s="7"/>
      <c r="AI40" s="13">
        <f>ROUND(SUM(AI38:AI39),5)</f>
        <v>0</v>
      </c>
      <c r="AJ40" s="7"/>
      <c r="AK40" s="13">
        <f>ROUND((AG40-AI40),5)</f>
        <v>0</v>
      </c>
      <c r="AL40" s="7"/>
      <c r="AM40" s="14">
        <f>ROUND(IF(AI40=0, IF(AG40=0, 0, 1), AG40/AI40),5)</f>
        <v>0</v>
      </c>
      <c r="AN40" s="7"/>
      <c r="AO40" s="13">
        <f>ROUND(SUM(AO38:AO39),5)</f>
        <v>0</v>
      </c>
      <c r="AP40" s="7"/>
      <c r="AQ40" s="13">
        <f>ROUND(SUM(AQ38:AQ39),5)</f>
        <v>0</v>
      </c>
      <c r="AR40" s="7"/>
      <c r="AS40" s="13">
        <f>ROUND((AO40-AQ40),5)</f>
        <v>0</v>
      </c>
      <c r="AT40" s="7"/>
      <c r="AU40" s="14">
        <f>ROUND(IF(AQ40=0, IF(AO40=0, 0, 1), AO40/AQ40),5)</f>
        <v>0</v>
      </c>
      <c r="AV40" s="7"/>
      <c r="AW40" s="13">
        <f>ROUND(SUM(AW38:AW39),5)</f>
        <v>0</v>
      </c>
      <c r="AX40" s="7"/>
      <c r="AY40" s="13">
        <f>ROUND(SUM(AY38:AY39),5)</f>
        <v>0</v>
      </c>
      <c r="AZ40" s="7"/>
      <c r="BA40" s="13">
        <f>ROUND((AW40-AY40),5)</f>
        <v>0</v>
      </c>
      <c r="BB40" s="7"/>
      <c r="BC40" s="14">
        <f>ROUND(IF(AY40=0, IF(AW40=0, 0, 1), AW40/AY40),5)</f>
        <v>0</v>
      </c>
      <c r="BD40" s="7"/>
      <c r="BE40" s="13">
        <f>ROUND(SUM(BE38:BE39),5)</f>
        <v>0</v>
      </c>
      <c r="BF40" s="7"/>
      <c r="BG40" s="13">
        <f>ROUND(SUM(BG38:BG39),5)</f>
        <v>0</v>
      </c>
      <c r="BH40" s="7"/>
      <c r="BI40" s="13">
        <f>ROUND((BE40-BG40),5)</f>
        <v>0</v>
      </c>
      <c r="BJ40" s="7"/>
      <c r="BK40" s="14">
        <f>ROUND(IF(BG40=0, IF(BE40=0, 0, 1), BE40/BG40),5)</f>
        <v>0</v>
      </c>
      <c r="BL40" s="7"/>
      <c r="BM40" s="13">
        <f>ROUND(SUM(BM38:BM39),5)</f>
        <v>0</v>
      </c>
      <c r="BN40" s="7"/>
      <c r="BO40" s="13">
        <f>ROUND(SUM(BO38:BO39),5)</f>
        <v>0</v>
      </c>
      <c r="BP40" s="7"/>
      <c r="BQ40" s="13">
        <f>ROUND((BM40-BO40),5)</f>
        <v>0</v>
      </c>
      <c r="BR40" s="7"/>
      <c r="BS40" s="14">
        <f>ROUND(IF(BO40=0, IF(BM40=0, 0, 1), BM40/BO40),5)</f>
        <v>0</v>
      </c>
      <c r="BT40" s="7"/>
      <c r="BU40" s="13">
        <f>ROUND(SUM(BU38:BU39),5)</f>
        <v>0</v>
      </c>
      <c r="BV40" s="7"/>
      <c r="BW40" s="13">
        <f>ROUND(SUM(BW38:BW39),5)</f>
        <v>0</v>
      </c>
      <c r="BX40" s="7"/>
      <c r="BY40" s="13">
        <f>ROUND((BU40-BW40),5)</f>
        <v>0</v>
      </c>
      <c r="BZ40" s="7"/>
      <c r="CA40" s="14">
        <f>ROUND(IF(BW40=0, IF(BU40=0, 0, 1), BU40/BW40),5)</f>
        <v>0</v>
      </c>
      <c r="CB40" s="7"/>
      <c r="CC40" s="13">
        <f>ROUND(SUM(CC38:CC39),5)</f>
        <v>0</v>
      </c>
      <c r="CD40" s="7"/>
      <c r="CE40" s="13">
        <f>ROUND(SUM(CE38:CE39),5)</f>
        <v>0</v>
      </c>
      <c r="CF40" s="7"/>
      <c r="CG40" s="13">
        <f>ROUND((CC40-CE40),5)</f>
        <v>0</v>
      </c>
      <c r="CH40" s="7"/>
      <c r="CI40" s="14">
        <f>ROUND(IF(CE40=0, IF(CC40=0, 0, 1), CC40/CE40),5)</f>
        <v>0</v>
      </c>
      <c r="CJ40" s="7"/>
      <c r="CK40" s="13">
        <f>ROUND(SUM(CK38:CK39),5)</f>
        <v>0</v>
      </c>
      <c r="CL40" s="7"/>
      <c r="CM40" s="13">
        <f>ROUND(SUM(CM38:CM39),5)</f>
        <v>0</v>
      </c>
      <c r="CN40" s="7"/>
      <c r="CO40" s="13">
        <f>ROUND((CK40-CM40),5)</f>
        <v>0</v>
      </c>
      <c r="CP40" s="7"/>
      <c r="CQ40" s="14">
        <f>ROUND(IF(CM40=0, IF(CK40=0, 0, 1), CK40/CM40),5)</f>
        <v>0</v>
      </c>
      <c r="CR40" s="7"/>
      <c r="CS40" s="13">
        <f>ROUND(SUM(CS38:CS39),5)</f>
        <v>0</v>
      </c>
      <c r="CT40" s="7"/>
      <c r="CU40" s="13">
        <f>ROUND(SUM(CU38:CU39),5)</f>
        <v>0</v>
      </c>
      <c r="CV40" s="7"/>
      <c r="CW40" s="13">
        <f>ROUND((CS40-CU40),5)</f>
        <v>0</v>
      </c>
      <c r="CX40" s="7"/>
      <c r="CY40" s="14">
        <f>ROUND(IF(CU40=0, IF(CS40=0, 0, 1), CS40/CU40),5)</f>
        <v>0</v>
      </c>
      <c r="CZ40" s="7"/>
      <c r="DA40" s="13">
        <f>ROUND(I40+Q40+Y40+AG40+AO40+AW40+BE40+BM40+BU40+CC40+CK40+CS40,5)</f>
        <v>0</v>
      </c>
      <c r="DB40" s="7"/>
      <c r="DC40" s="13">
        <f>ROUND(K40+S40+AA40+AI40+AQ40+AY40+BG40+BO40+BW40+CE40+CM40+CU40,5)</f>
        <v>0</v>
      </c>
      <c r="DD40" s="7"/>
      <c r="DE40" s="13">
        <f>ROUND((DA40-DC40),5)</f>
        <v>0</v>
      </c>
      <c r="DF40" s="7"/>
      <c r="DG40" s="14">
        <f>ROUND(IF(DC40=0, IF(DA40=0, 0, 1), DA40/DC40),5)</f>
        <v>0</v>
      </c>
    </row>
    <row r="41" spans="1:111" x14ac:dyDescent="0.25">
      <c r="A41" s="2"/>
      <c r="B41" s="2"/>
      <c r="C41" s="2" t="s">
        <v>54</v>
      </c>
      <c r="D41" s="2"/>
      <c r="E41" s="2"/>
      <c r="F41" s="2"/>
      <c r="G41" s="2"/>
      <c r="H41" s="2"/>
      <c r="I41" s="6">
        <f>ROUND(I37-I40,5)</f>
        <v>461974.15</v>
      </c>
      <c r="J41" s="7"/>
      <c r="K41" s="6">
        <f>ROUND(K37-K40,5)</f>
        <v>448180</v>
      </c>
      <c r="L41" s="7"/>
      <c r="M41" s="6">
        <f>ROUND((I41-K41),5)</f>
        <v>13794.15</v>
      </c>
      <c r="N41" s="7"/>
      <c r="O41" s="8">
        <f>ROUND(IF(K41=0, IF(I41=0, 0, 1), I41/K41),5)</f>
        <v>1.03078</v>
      </c>
      <c r="P41" s="7"/>
      <c r="Q41" s="6">
        <f>ROUND(Q37-Q40,5)</f>
        <v>154950.32999999999</v>
      </c>
      <c r="R41" s="7"/>
      <c r="S41" s="6">
        <f>ROUND(S37-S40,5)</f>
        <v>141180</v>
      </c>
      <c r="T41" s="7"/>
      <c r="U41" s="6">
        <f>ROUND((Q41-S41),5)</f>
        <v>13770.33</v>
      </c>
      <c r="V41" s="7"/>
      <c r="W41" s="8">
        <f>ROUND(IF(S41=0, IF(Q41=0, 0, 1), Q41/S41),5)</f>
        <v>1.09754</v>
      </c>
      <c r="X41" s="7"/>
      <c r="Y41" s="6">
        <f>ROUND(Y37-Y40,5)</f>
        <v>70284.31</v>
      </c>
      <c r="Z41" s="7"/>
      <c r="AA41" s="6">
        <f>ROUND(AA37-AA40,5)</f>
        <v>135280</v>
      </c>
      <c r="AB41" s="7"/>
      <c r="AC41" s="6">
        <f>ROUND((Y41-AA41),5)</f>
        <v>-64995.69</v>
      </c>
      <c r="AD41" s="7"/>
      <c r="AE41" s="8">
        <f>ROUND(IF(AA41=0, IF(Y41=0, 0, 1), Y41/AA41),5)</f>
        <v>0.51954999999999996</v>
      </c>
      <c r="AF41" s="7"/>
      <c r="AG41" s="6">
        <f>ROUND(AG37-AG40,5)</f>
        <v>63885.53</v>
      </c>
      <c r="AH41" s="7"/>
      <c r="AI41" s="6">
        <f>ROUND(AI37-AI40,5)</f>
        <v>117280</v>
      </c>
      <c r="AJ41" s="7"/>
      <c r="AK41" s="6">
        <f>ROUND((AG41-AI41),5)</f>
        <v>-53394.47</v>
      </c>
      <c r="AL41" s="7"/>
      <c r="AM41" s="8">
        <f>ROUND(IF(AI41=0, IF(AG41=0, 0, 1), AG41/AI41),5)</f>
        <v>0.54473000000000005</v>
      </c>
      <c r="AN41" s="7"/>
      <c r="AO41" s="6">
        <f>ROUND(AO37-AO40,5)</f>
        <v>72927.460000000006</v>
      </c>
      <c r="AP41" s="7"/>
      <c r="AQ41" s="6">
        <f>ROUND(AQ37-AQ40,5)</f>
        <v>35280</v>
      </c>
      <c r="AR41" s="7"/>
      <c r="AS41" s="6">
        <f>ROUND((AO41-AQ41),5)</f>
        <v>37647.46</v>
      </c>
      <c r="AT41" s="7"/>
      <c r="AU41" s="8">
        <f>ROUND(IF(AQ41=0, IF(AO41=0, 0, 1), AO41/AQ41),5)</f>
        <v>2.0670999999999999</v>
      </c>
      <c r="AV41" s="7"/>
      <c r="AW41" s="6">
        <f>ROUND(AW37-AW40,5)</f>
        <v>20299.599999999999</v>
      </c>
      <c r="AX41" s="7"/>
      <c r="AY41" s="6">
        <f>ROUND(AY37-AY40,5)</f>
        <v>37280</v>
      </c>
      <c r="AZ41" s="7"/>
      <c r="BA41" s="6">
        <f>ROUND((AW41-AY41),5)</f>
        <v>-16980.400000000001</v>
      </c>
      <c r="BB41" s="7"/>
      <c r="BC41" s="8">
        <f>ROUND(IF(AY41=0, IF(AW41=0, 0, 1), AW41/AY41),5)</f>
        <v>0.54452</v>
      </c>
      <c r="BD41" s="7"/>
      <c r="BE41" s="6">
        <f>ROUND(BE37-BE40,5)</f>
        <v>39300.239999999998</v>
      </c>
      <c r="BF41" s="7"/>
      <c r="BG41" s="6">
        <f>ROUND(BG37-BG40,5)</f>
        <v>63280</v>
      </c>
      <c r="BH41" s="7"/>
      <c r="BI41" s="6">
        <f>ROUND((BE41-BG41),5)</f>
        <v>-23979.759999999998</v>
      </c>
      <c r="BJ41" s="7"/>
      <c r="BK41" s="8">
        <f>ROUND(IF(BG41=0, IF(BE41=0, 0, 1), BE41/BG41),5)</f>
        <v>0.62104999999999999</v>
      </c>
      <c r="BL41" s="7"/>
      <c r="BM41" s="6">
        <f>ROUND(BM37-BM40,5)</f>
        <v>26693.71</v>
      </c>
      <c r="BN41" s="7"/>
      <c r="BO41" s="6">
        <f>ROUND(BO37-BO40,5)</f>
        <v>64280</v>
      </c>
      <c r="BP41" s="7"/>
      <c r="BQ41" s="6">
        <f>ROUND((BM41-BO41),5)</f>
        <v>-37586.29</v>
      </c>
      <c r="BR41" s="7"/>
      <c r="BS41" s="8">
        <f>ROUND(IF(BO41=0, IF(BM41=0, 0, 1), BM41/BO41),5)</f>
        <v>0.41526999999999997</v>
      </c>
      <c r="BT41" s="7"/>
      <c r="BU41" s="6">
        <f>ROUND(BU37-BU40,5)</f>
        <v>32684.66</v>
      </c>
      <c r="BV41" s="7"/>
      <c r="BW41" s="6">
        <f>ROUND(BW37-BW40,5)</f>
        <v>51280</v>
      </c>
      <c r="BX41" s="7"/>
      <c r="BY41" s="6">
        <f>ROUND((BU41-BW41),5)</f>
        <v>-18595.34</v>
      </c>
      <c r="BZ41" s="7"/>
      <c r="CA41" s="8">
        <f>ROUND(IF(BW41=0, IF(BU41=0, 0, 1), BU41/BW41),5)</f>
        <v>0.63737999999999995</v>
      </c>
      <c r="CB41" s="7"/>
      <c r="CC41" s="6">
        <f>ROUND(CC37-CC40,5)</f>
        <v>35035.31</v>
      </c>
      <c r="CD41" s="7"/>
      <c r="CE41" s="6">
        <f>ROUND(CE37-CE40,5)</f>
        <v>28280</v>
      </c>
      <c r="CF41" s="7"/>
      <c r="CG41" s="6">
        <f>ROUND((CC41-CE41),5)</f>
        <v>6755.31</v>
      </c>
      <c r="CH41" s="7"/>
      <c r="CI41" s="8">
        <f>ROUND(IF(CE41=0, IF(CC41=0, 0, 1), CC41/CE41),5)</f>
        <v>1.2388699999999999</v>
      </c>
      <c r="CJ41" s="7"/>
      <c r="CK41" s="6">
        <f>ROUND(CK37-CK40,5)</f>
        <v>11901.18</v>
      </c>
      <c r="CL41" s="7"/>
      <c r="CM41" s="6">
        <f>ROUND(CM37-CM40,5)</f>
        <v>8180</v>
      </c>
      <c r="CN41" s="7"/>
      <c r="CO41" s="6">
        <f>ROUND((CK41-CM41),5)</f>
        <v>3721.18</v>
      </c>
      <c r="CP41" s="7"/>
      <c r="CQ41" s="8">
        <f>ROUND(IF(CM41=0, IF(CK41=0, 0, 1), CK41/CM41),5)</f>
        <v>1.4549099999999999</v>
      </c>
      <c r="CR41" s="7"/>
      <c r="CS41" s="6">
        <f>ROUND(CS37-CS40,5)</f>
        <v>0</v>
      </c>
      <c r="CT41" s="7"/>
      <c r="CU41" s="6">
        <f>ROUND(CU37-CU40,5)</f>
        <v>13265.16</v>
      </c>
      <c r="CV41" s="7"/>
      <c r="CW41" s="6">
        <f>ROUND((CS41-CU41),5)</f>
        <v>-13265.16</v>
      </c>
      <c r="CX41" s="7"/>
      <c r="CY41" s="8">
        <f>ROUND(IF(CU41=0, IF(CS41=0, 0, 1), CS41/CU41),5)</f>
        <v>0</v>
      </c>
      <c r="CZ41" s="7"/>
      <c r="DA41" s="6">
        <f>ROUND(I41+Q41+Y41+AG41+AO41+AW41+BE41+BM41+BU41+CC41+CK41+CS41,5)</f>
        <v>989936.48</v>
      </c>
      <c r="DB41" s="7"/>
      <c r="DC41" s="6">
        <f>ROUND(K41+S41+AA41+AI41+AQ41+AY41+BG41+BO41+BW41+CE41+CM41+CU41,5)</f>
        <v>1143045.1599999999</v>
      </c>
      <c r="DD41" s="7"/>
      <c r="DE41" s="6">
        <f>ROUND((DA41-DC41),5)</f>
        <v>-153108.68</v>
      </c>
      <c r="DF41" s="7"/>
      <c r="DG41" s="8">
        <f>ROUND(IF(DC41=0, IF(DA41=0, 0, 1), DA41/DC41),5)</f>
        <v>0.86604999999999999</v>
      </c>
    </row>
    <row r="42" spans="1:111" x14ac:dyDescent="0.25">
      <c r="A42" s="2"/>
      <c r="B42" s="2"/>
      <c r="C42" s="2"/>
      <c r="D42" s="2" t="s">
        <v>55</v>
      </c>
      <c r="E42" s="2"/>
      <c r="F42" s="2"/>
      <c r="G42" s="2"/>
      <c r="H42" s="2"/>
      <c r="I42" s="6"/>
      <c r="J42" s="7"/>
      <c r="K42" s="6"/>
      <c r="L42" s="7"/>
      <c r="M42" s="6"/>
      <c r="N42" s="7"/>
      <c r="O42" s="8"/>
      <c r="P42" s="7"/>
      <c r="Q42" s="6"/>
      <c r="R42" s="7"/>
      <c r="S42" s="6"/>
      <c r="T42" s="7"/>
      <c r="U42" s="6"/>
      <c r="V42" s="7"/>
      <c r="W42" s="8"/>
      <c r="X42" s="7"/>
      <c r="Y42" s="6"/>
      <c r="Z42" s="7"/>
      <c r="AA42" s="6"/>
      <c r="AB42" s="7"/>
      <c r="AC42" s="6"/>
      <c r="AD42" s="7"/>
      <c r="AE42" s="8"/>
      <c r="AF42" s="7"/>
      <c r="AG42" s="6"/>
      <c r="AH42" s="7"/>
      <c r="AI42" s="6"/>
      <c r="AJ42" s="7"/>
      <c r="AK42" s="6"/>
      <c r="AL42" s="7"/>
      <c r="AM42" s="8"/>
      <c r="AN42" s="7"/>
      <c r="AO42" s="6"/>
      <c r="AP42" s="7"/>
      <c r="AQ42" s="6"/>
      <c r="AR42" s="7"/>
      <c r="AS42" s="6"/>
      <c r="AT42" s="7"/>
      <c r="AU42" s="8"/>
      <c r="AV42" s="7"/>
      <c r="AW42" s="6"/>
      <c r="AX42" s="7"/>
      <c r="AY42" s="6"/>
      <c r="AZ42" s="7"/>
      <c r="BA42" s="6"/>
      <c r="BB42" s="7"/>
      <c r="BC42" s="8"/>
      <c r="BD42" s="7"/>
      <c r="BE42" s="6"/>
      <c r="BF42" s="7"/>
      <c r="BG42" s="6"/>
      <c r="BH42" s="7"/>
      <c r="BI42" s="6"/>
      <c r="BJ42" s="7"/>
      <c r="BK42" s="8"/>
      <c r="BL42" s="7"/>
      <c r="BM42" s="6"/>
      <c r="BN42" s="7"/>
      <c r="BO42" s="6"/>
      <c r="BP42" s="7"/>
      <c r="BQ42" s="6"/>
      <c r="BR42" s="7"/>
      <c r="BS42" s="8"/>
      <c r="BT42" s="7"/>
      <c r="BU42" s="6"/>
      <c r="BV42" s="7"/>
      <c r="BW42" s="6"/>
      <c r="BX42" s="7"/>
      <c r="BY42" s="6"/>
      <c r="BZ42" s="7"/>
      <c r="CA42" s="8"/>
      <c r="CB42" s="7"/>
      <c r="CC42" s="6"/>
      <c r="CD42" s="7"/>
      <c r="CE42" s="6"/>
      <c r="CF42" s="7"/>
      <c r="CG42" s="6"/>
      <c r="CH42" s="7"/>
      <c r="CI42" s="8"/>
      <c r="CJ42" s="7"/>
      <c r="CK42" s="6"/>
      <c r="CL42" s="7"/>
      <c r="CM42" s="6"/>
      <c r="CN42" s="7"/>
      <c r="CO42" s="6"/>
      <c r="CP42" s="7"/>
      <c r="CQ42" s="8"/>
      <c r="CR42" s="7"/>
      <c r="CS42" s="6"/>
      <c r="CT42" s="7"/>
      <c r="CU42" s="6"/>
      <c r="CV42" s="7"/>
      <c r="CW42" s="6"/>
      <c r="CX42" s="7"/>
      <c r="CY42" s="8"/>
      <c r="CZ42" s="7"/>
      <c r="DA42" s="6"/>
      <c r="DB42" s="7"/>
      <c r="DC42" s="6"/>
      <c r="DD42" s="7"/>
      <c r="DE42" s="6"/>
      <c r="DF42" s="7"/>
      <c r="DG42" s="8"/>
    </row>
    <row r="43" spans="1:111" x14ac:dyDescent="0.25">
      <c r="A43" s="2"/>
      <c r="B43" s="2"/>
      <c r="C43" s="2"/>
      <c r="D43" s="2"/>
      <c r="E43" s="2" t="s">
        <v>56</v>
      </c>
      <c r="F43" s="2"/>
      <c r="G43" s="2"/>
      <c r="H43" s="2"/>
      <c r="I43" s="6">
        <v>0</v>
      </c>
      <c r="J43" s="7"/>
      <c r="K43" s="6"/>
      <c r="L43" s="7"/>
      <c r="M43" s="6"/>
      <c r="N43" s="7"/>
      <c r="O43" s="8"/>
      <c r="P43" s="7"/>
      <c r="Q43" s="6">
        <v>0</v>
      </c>
      <c r="R43" s="7"/>
      <c r="S43" s="6"/>
      <c r="T43" s="7"/>
      <c r="U43" s="6"/>
      <c r="V43" s="7"/>
      <c r="W43" s="8"/>
      <c r="X43" s="7"/>
      <c r="Y43" s="6">
        <v>0</v>
      </c>
      <c r="Z43" s="7"/>
      <c r="AA43" s="6"/>
      <c r="AB43" s="7"/>
      <c r="AC43" s="6"/>
      <c r="AD43" s="7"/>
      <c r="AE43" s="8"/>
      <c r="AF43" s="7"/>
      <c r="AG43" s="6">
        <v>0</v>
      </c>
      <c r="AH43" s="7"/>
      <c r="AI43" s="6"/>
      <c r="AJ43" s="7"/>
      <c r="AK43" s="6"/>
      <c r="AL43" s="7"/>
      <c r="AM43" s="8"/>
      <c r="AN43" s="7"/>
      <c r="AO43" s="6">
        <v>0</v>
      </c>
      <c r="AP43" s="7"/>
      <c r="AQ43" s="6"/>
      <c r="AR43" s="7"/>
      <c r="AS43" s="6"/>
      <c r="AT43" s="7"/>
      <c r="AU43" s="8"/>
      <c r="AV43" s="7"/>
      <c r="AW43" s="6">
        <v>0</v>
      </c>
      <c r="AX43" s="7"/>
      <c r="AY43" s="6"/>
      <c r="AZ43" s="7"/>
      <c r="BA43" s="6"/>
      <c r="BB43" s="7"/>
      <c r="BC43" s="8"/>
      <c r="BD43" s="7"/>
      <c r="BE43" s="6">
        <v>0</v>
      </c>
      <c r="BF43" s="7"/>
      <c r="BG43" s="6"/>
      <c r="BH43" s="7"/>
      <c r="BI43" s="6"/>
      <c r="BJ43" s="7"/>
      <c r="BK43" s="8"/>
      <c r="BL43" s="7"/>
      <c r="BM43" s="6">
        <v>0</v>
      </c>
      <c r="BN43" s="7"/>
      <c r="BO43" s="6"/>
      <c r="BP43" s="7"/>
      <c r="BQ43" s="6"/>
      <c r="BR43" s="7"/>
      <c r="BS43" s="8"/>
      <c r="BT43" s="7"/>
      <c r="BU43" s="6">
        <v>0</v>
      </c>
      <c r="BV43" s="7"/>
      <c r="BW43" s="6"/>
      <c r="BX43" s="7"/>
      <c r="BY43" s="6"/>
      <c r="BZ43" s="7"/>
      <c r="CA43" s="8"/>
      <c r="CB43" s="7"/>
      <c r="CC43" s="6">
        <v>0</v>
      </c>
      <c r="CD43" s="7"/>
      <c r="CE43" s="6"/>
      <c r="CF43" s="7"/>
      <c r="CG43" s="6"/>
      <c r="CH43" s="7"/>
      <c r="CI43" s="8"/>
      <c r="CJ43" s="7"/>
      <c r="CK43" s="6">
        <v>0</v>
      </c>
      <c r="CL43" s="7"/>
      <c r="CM43" s="6"/>
      <c r="CN43" s="7"/>
      <c r="CO43" s="6"/>
      <c r="CP43" s="7"/>
      <c r="CQ43" s="8"/>
      <c r="CR43" s="7"/>
      <c r="CS43" s="6">
        <v>0</v>
      </c>
      <c r="CT43" s="7"/>
      <c r="CU43" s="6">
        <v>0</v>
      </c>
      <c r="CV43" s="7"/>
      <c r="CW43" s="6">
        <f>ROUND((CS43-CU43),5)</f>
        <v>0</v>
      </c>
      <c r="CX43" s="7"/>
      <c r="CY43" s="8">
        <f>ROUND(IF(CU43=0, IF(CS43=0, 0, 1), CS43/CU43),5)</f>
        <v>0</v>
      </c>
      <c r="CZ43" s="7"/>
      <c r="DA43" s="6">
        <f>ROUND(I43+Q43+Y43+AG43+AO43+AW43+BE43+BM43+BU43+CC43+CK43+CS43,5)</f>
        <v>0</v>
      </c>
      <c r="DB43" s="7"/>
      <c r="DC43" s="6">
        <f>ROUND(K43+S43+AA43+AI43+AQ43+AY43+BG43+BO43+BW43+CE43+CM43+CU43,5)</f>
        <v>0</v>
      </c>
      <c r="DD43" s="7"/>
      <c r="DE43" s="6">
        <f>ROUND((DA43-DC43),5)</f>
        <v>0</v>
      </c>
      <c r="DF43" s="7"/>
      <c r="DG43" s="8">
        <f>ROUND(IF(DC43=0, IF(DA43=0, 0, 1), DA43/DC43),5)</f>
        <v>0</v>
      </c>
    </row>
    <row r="44" spans="1:111" x14ac:dyDescent="0.25">
      <c r="A44" s="2"/>
      <c r="B44" s="2"/>
      <c r="C44" s="2"/>
      <c r="D44" s="2"/>
      <c r="E44" s="2" t="s">
        <v>57</v>
      </c>
      <c r="F44" s="2"/>
      <c r="G44" s="2"/>
      <c r="H44" s="2"/>
      <c r="I44" s="6">
        <v>0</v>
      </c>
      <c r="J44" s="7"/>
      <c r="K44" s="6">
        <v>0</v>
      </c>
      <c r="L44" s="7"/>
      <c r="M44" s="6">
        <f>ROUND((I44-K44),5)</f>
        <v>0</v>
      </c>
      <c r="N44" s="7"/>
      <c r="O44" s="8">
        <f>ROUND(IF(K44=0, IF(I44=0, 0, 1), I44/K44),5)</f>
        <v>0</v>
      </c>
      <c r="P44" s="7"/>
      <c r="Q44" s="6">
        <v>0</v>
      </c>
      <c r="R44" s="7"/>
      <c r="S44" s="6">
        <v>0</v>
      </c>
      <c r="T44" s="7"/>
      <c r="U44" s="6">
        <f>ROUND((Q44-S44),5)</f>
        <v>0</v>
      </c>
      <c r="V44" s="7"/>
      <c r="W44" s="8">
        <f>ROUND(IF(S44=0, IF(Q44=0, 0, 1), Q44/S44),5)</f>
        <v>0</v>
      </c>
      <c r="X44" s="7"/>
      <c r="Y44" s="6">
        <v>0</v>
      </c>
      <c r="Z44" s="7"/>
      <c r="AA44" s="6">
        <v>0</v>
      </c>
      <c r="AB44" s="7"/>
      <c r="AC44" s="6">
        <f>ROUND((Y44-AA44),5)</f>
        <v>0</v>
      </c>
      <c r="AD44" s="7"/>
      <c r="AE44" s="8">
        <f>ROUND(IF(AA44=0, IF(Y44=0, 0, 1), Y44/AA44),5)</f>
        <v>0</v>
      </c>
      <c r="AF44" s="7"/>
      <c r="AG44" s="6">
        <v>0</v>
      </c>
      <c r="AH44" s="7"/>
      <c r="AI44" s="6">
        <v>0</v>
      </c>
      <c r="AJ44" s="7"/>
      <c r="AK44" s="6">
        <f>ROUND((AG44-AI44),5)</f>
        <v>0</v>
      </c>
      <c r="AL44" s="7"/>
      <c r="AM44" s="8">
        <f>ROUND(IF(AI44=0, IF(AG44=0, 0, 1), AG44/AI44),5)</f>
        <v>0</v>
      </c>
      <c r="AN44" s="7"/>
      <c r="AO44" s="6">
        <v>0</v>
      </c>
      <c r="AP44" s="7"/>
      <c r="AQ44" s="6">
        <v>0</v>
      </c>
      <c r="AR44" s="7"/>
      <c r="AS44" s="6">
        <f>ROUND((AO44-AQ44),5)</f>
        <v>0</v>
      </c>
      <c r="AT44" s="7"/>
      <c r="AU44" s="8">
        <f>ROUND(IF(AQ44=0, IF(AO44=0, 0, 1), AO44/AQ44),5)</f>
        <v>0</v>
      </c>
      <c r="AV44" s="7"/>
      <c r="AW44" s="6">
        <v>0</v>
      </c>
      <c r="AX44" s="7"/>
      <c r="AY44" s="6">
        <v>0</v>
      </c>
      <c r="AZ44" s="7"/>
      <c r="BA44" s="6">
        <f>ROUND((AW44-AY44),5)</f>
        <v>0</v>
      </c>
      <c r="BB44" s="7"/>
      <c r="BC44" s="8">
        <f>ROUND(IF(AY44=0, IF(AW44=0, 0, 1), AW44/AY44),5)</f>
        <v>0</v>
      </c>
      <c r="BD44" s="7"/>
      <c r="BE44" s="6">
        <v>0</v>
      </c>
      <c r="BF44" s="7"/>
      <c r="BG44" s="6">
        <v>0</v>
      </c>
      <c r="BH44" s="7"/>
      <c r="BI44" s="6">
        <f>ROUND((BE44-BG44),5)</f>
        <v>0</v>
      </c>
      <c r="BJ44" s="7"/>
      <c r="BK44" s="8">
        <f>ROUND(IF(BG44=0, IF(BE44=0, 0, 1), BE44/BG44),5)</f>
        <v>0</v>
      </c>
      <c r="BL44" s="7"/>
      <c r="BM44" s="6">
        <v>0</v>
      </c>
      <c r="BN44" s="7"/>
      <c r="BO44" s="6">
        <v>0</v>
      </c>
      <c r="BP44" s="7"/>
      <c r="BQ44" s="6">
        <f>ROUND((BM44-BO44),5)</f>
        <v>0</v>
      </c>
      <c r="BR44" s="7"/>
      <c r="BS44" s="8">
        <f>ROUND(IF(BO44=0, IF(BM44=0, 0, 1), BM44/BO44),5)</f>
        <v>0</v>
      </c>
      <c r="BT44" s="7"/>
      <c r="BU44" s="6">
        <v>0</v>
      </c>
      <c r="BV44" s="7"/>
      <c r="BW44" s="6">
        <v>0</v>
      </c>
      <c r="BX44" s="7"/>
      <c r="BY44" s="6">
        <f>ROUND((BU44-BW44),5)</f>
        <v>0</v>
      </c>
      <c r="BZ44" s="7"/>
      <c r="CA44" s="8">
        <f>ROUND(IF(BW44=0, IF(BU44=0, 0, 1), BU44/BW44),5)</f>
        <v>0</v>
      </c>
      <c r="CB44" s="7"/>
      <c r="CC44" s="6">
        <v>0</v>
      </c>
      <c r="CD44" s="7"/>
      <c r="CE44" s="6">
        <v>0</v>
      </c>
      <c r="CF44" s="7"/>
      <c r="CG44" s="6">
        <f>ROUND((CC44-CE44),5)</f>
        <v>0</v>
      </c>
      <c r="CH44" s="7"/>
      <c r="CI44" s="8">
        <f>ROUND(IF(CE44=0, IF(CC44=0, 0, 1), CC44/CE44),5)</f>
        <v>0</v>
      </c>
      <c r="CJ44" s="7"/>
      <c r="CK44" s="6">
        <v>0</v>
      </c>
      <c r="CL44" s="7"/>
      <c r="CM44" s="6">
        <v>0</v>
      </c>
      <c r="CN44" s="7"/>
      <c r="CO44" s="6">
        <f>ROUND((CK44-CM44),5)</f>
        <v>0</v>
      </c>
      <c r="CP44" s="7"/>
      <c r="CQ44" s="8">
        <f>ROUND(IF(CM44=0, IF(CK44=0, 0, 1), CK44/CM44),5)</f>
        <v>0</v>
      </c>
      <c r="CR44" s="7"/>
      <c r="CS44" s="6">
        <v>0</v>
      </c>
      <c r="CT44" s="7"/>
      <c r="CU44" s="6">
        <v>0</v>
      </c>
      <c r="CV44" s="7"/>
      <c r="CW44" s="6">
        <f>ROUND((CS44-CU44),5)</f>
        <v>0</v>
      </c>
      <c r="CX44" s="7"/>
      <c r="CY44" s="8">
        <f>ROUND(IF(CU44=0, IF(CS44=0, 0, 1), CS44/CU44),5)</f>
        <v>0</v>
      </c>
      <c r="CZ44" s="7"/>
      <c r="DA44" s="6">
        <f>ROUND(I44+Q44+Y44+AG44+AO44+AW44+BE44+BM44+BU44+CC44+CK44+CS44,5)</f>
        <v>0</v>
      </c>
      <c r="DB44" s="7"/>
      <c r="DC44" s="6">
        <f>ROUND(K44+S44+AA44+AI44+AQ44+AY44+BG44+BO44+BW44+CE44+CM44+CU44,5)</f>
        <v>0</v>
      </c>
      <c r="DD44" s="7"/>
      <c r="DE44" s="6">
        <f>ROUND((DA44-DC44),5)</f>
        <v>0</v>
      </c>
      <c r="DF44" s="7"/>
      <c r="DG44" s="8">
        <f>ROUND(IF(DC44=0, IF(DA44=0, 0, 1), DA44/DC44),5)</f>
        <v>0</v>
      </c>
    </row>
    <row r="45" spans="1:111" x14ac:dyDescent="0.25">
      <c r="A45" s="2"/>
      <c r="B45" s="2"/>
      <c r="C45" s="2"/>
      <c r="D45" s="2"/>
      <c r="E45" s="2" t="s">
        <v>58</v>
      </c>
      <c r="F45" s="2"/>
      <c r="G45" s="2"/>
      <c r="H45" s="2"/>
      <c r="I45" s="6">
        <v>0</v>
      </c>
      <c r="J45" s="7"/>
      <c r="K45" s="6">
        <v>0</v>
      </c>
      <c r="L45" s="7"/>
      <c r="M45" s="6">
        <f>ROUND((I45-K45),5)</f>
        <v>0</v>
      </c>
      <c r="N45" s="7"/>
      <c r="O45" s="8">
        <f>ROUND(IF(K45=0, IF(I45=0, 0, 1), I45/K45),5)</f>
        <v>0</v>
      </c>
      <c r="P45" s="7"/>
      <c r="Q45" s="6">
        <v>0</v>
      </c>
      <c r="R45" s="7"/>
      <c r="S45" s="6">
        <v>0</v>
      </c>
      <c r="T45" s="7"/>
      <c r="U45" s="6">
        <f>ROUND((Q45-S45),5)</f>
        <v>0</v>
      </c>
      <c r="V45" s="7"/>
      <c r="W45" s="8">
        <f>ROUND(IF(S45=0, IF(Q45=0, 0, 1), Q45/S45),5)</f>
        <v>0</v>
      </c>
      <c r="X45" s="7"/>
      <c r="Y45" s="6">
        <v>0</v>
      </c>
      <c r="Z45" s="7"/>
      <c r="AA45" s="6">
        <v>0</v>
      </c>
      <c r="AB45" s="7"/>
      <c r="AC45" s="6">
        <f>ROUND((Y45-AA45),5)</f>
        <v>0</v>
      </c>
      <c r="AD45" s="7"/>
      <c r="AE45" s="8">
        <f>ROUND(IF(AA45=0, IF(Y45=0, 0, 1), Y45/AA45),5)</f>
        <v>0</v>
      </c>
      <c r="AF45" s="7"/>
      <c r="AG45" s="6">
        <v>0</v>
      </c>
      <c r="AH45" s="7"/>
      <c r="AI45" s="6">
        <v>0</v>
      </c>
      <c r="AJ45" s="7"/>
      <c r="AK45" s="6">
        <f>ROUND((AG45-AI45),5)</f>
        <v>0</v>
      </c>
      <c r="AL45" s="7"/>
      <c r="AM45" s="8">
        <f>ROUND(IF(AI45=0, IF(AG45=0, 0, 1), AG45/AI45),5)</f>
        <v>0</v>
      </c>
      <c r="AN45" s="7"/>
      <c r="AO45" s="6">
        <v>0</v>
      </c>
      <c r="AP45" s="7"/>
      <c r="AQ45" s="6">
        <v>0</v>
      </c>
      <c r="AR45" s="7"/>
      <c r="AS45" s="6">
        <f>ROUND((AO45-AQ45),5)</f>
        <v>0</v>
      </c>
      <c r="AT45" s="7"/>
      <c r="AU45" s="8">
        <f>ROUND(IF(AQ45=0, IF(AO45=0, 0, 1), AO45/AQ45),5)</f>
        <v>0</v>
      </c>
      <c r="AV45" s="7"/>
      <c r="AW45" s="6">
        <v>0</v>
      </c>
      <c r="AX45" s="7"/>
      <c r="AY45" s="6">
        <v>0</v>
      </c>
      <c r="AZ45" s="7"/>
      <c r="BA45" s="6">
        <f>ROUND((AW45-AY45),5)</f>
        <v>0</v>
      </c>
      <c r="BB45" s="7"/>
      <c r="BC45" s="8">
        <f>ROUND(IF(AY45=0, IF(AW45=0, 0, 1), AW45/AY45),5)</f>
        <v>0</v>
      </c>
      <c r="BD45" s="7"/>
      <c r="BE45" s="6">
        <v>0</v>
      </c>
      <c r="BF45" s="7"/>
      <c r="BG45" s="6">
        <v>0</v>
      </c>
      <c r="BH45" s="7"/>
      <c r="BI45" s="6">
        <f>ROUND((BE45-BG45),5)</f>
        <v>0</v>
      </c>
      <c r="BJ45" s="7"/>
      <c r="BK45" s="8">
        <f>ROUND(IF(BG45=0, IF(BE45=0, 0, 1), BE45/BG45),5)</f>
        <v>0</v>
      </c>
      <c r="BL45" s="7"/>
      <c r="BM45" s="6">
        <v>0</v>
      </c>
      <c r="BN45" s="7"/>
      <c r="BO45" s="6">
        <v>0</v>
      </c>
      <c r="BP45" s="7"/>
      <c r="BQ45" s="6">
        <f>ROUND((BM45-BO45),5)</f>
        <v>0</v>
      </c>
      <c r="BR45" s="7"/>
      <c r="BS45" s="8">
        <f>ROUND(IF(BO45=0, IF(BM45=0, 0, 1), BM45/BO45),5)</f>
        <v>0</v>
      </c>
      <c r="BT45" s="7"/>
      <c r="BU45" s="6">
        <v>0</v>
      </c>
      <c r="BV45" s="7"/>
      <c r="BW45" s="6">
        <v>0</v>
      </c>
      <c r="BX45" s="7"/>
      <c r="BY45" s="6">
        <f>ROUND((BU45-BW45),5)</f>
        <v>0</v>
      </c>
      <c r="BZ45" s="7"/>
      <c r="CA45" s="8">
        <f>ROUND(IF(BW45=0, IF(BU45=0, 0, 1), BU45/BW45),5)</f>
        <v>0</v>
      </c>
      <c r="CB45" s="7"/>
      <c r="CC45" s="6">
        <v>0</v>
      </c>
      <c r="CD45" s="7"/>
      <c r="CE45" s="6">
        <v>0</v>
      </c>
      <c r="CF45" s="7"/>
      <c r="CG45" s="6">
        <f>ROUND((CC45-CE45),5)</f>
        <v>0</v>
      </c>
      <c r="CH45" s="7"/>
      <c r="CI45" s="8">
        <f>ROUND(IF(CE45=0, IF(CC45=0, 0, 1), CC45/CE45),5)</f>
        <v>0</v>
      </c>
      <c r="CJ45" s="7"/>
      <c r="CK45" s="6">
        <v>0</v>
      </c>
      <c r="CL45" s="7"/>
      <c r="CM45" s="6">
        <v>0</v>
      </c>
      <c r="CN45" s="7"/>
      <c r="CO45" s="6">
        <f>ROUND((CK45-CM45),5)</f>
        <v>0</v>
      </c>
      <c r="CP45" s="7"/>
      <c r="CQ45" s="8">
        <f>ROUND(IF(CM45=0, IF(CK45=0, 0, 1), CK45/CM45),5)</f>
        <v>0</v>
      </c>
      <c r="CR45" s="7"/>
      <c r="CS45" s="6">
        <v>0</v>
      </c>
      <c r="CT45" s="7"/>
      <c r="CU45" s="6">
        <v>0</v>
      </c>
      <c r="CV45" s="7"/>
      <c r="CW45" s="6">
        <f>ROUND((CS45-CU45),5)</f>
        <v>0</v>
      </c>
      <c r="CX45" s="7"/>
      <c r="CY45" s="8">
        <f>ROUND(IF(CU45=0, IF(CS45=0, 0, 1), CS45/CU45),5)</f>
        <v>0</v>
      </c>
      <c r="CZ45" s="7"/>
      <c r="DA45" s="6">
        <f>ROUND(I45+Q45+Y45+AG45+AO45+AW45+BE45+BM45+BU45+CC45+CK45+CS45,5)</f>
        <v>0</v>
      </c>
      <c r="DB45" s="7"/>
      <c r="DC45" s="6">
        <f>ROUND(K45+S45+AA45+AI45+AQ45+AY45+BG45+BO45+BW45+CE45+CM45+CU45,5)</f>
        <v>0</v>
      </c>
      <c r="DD45" s="7"/>
      <c r="DE45" s="6">
        <f>ROUND((DA45-DC45),5)</f>
        <v>0</v>
      </c>
      <c r="DF45" s="7"/>
      <c r="DG45" s="8">
        <f>ROUND(IF(DC45=0, IF(DA45=0, 0, 1), DA45/DC45),5)</f>
        <v>0</v>
      </c>
    </row>
    <row r="46" spans="1:111" x14ac:dyDescent="0.25">
      <c r="A46" s="2"/>
      <c r="B46" s="2"/>
      <c r="C46" s="2"/>
      <c r="D46" s="2"/>
      <c r="E46" s="2" t="s">
        <v>59</v>
      </c>
      <c r="F46" s="2"/>
      <c r="G46" s="2"/>
      <c r="H46" s="2"/>
      <c r="I46" s="6">
        <v>0</v>
      </c>
      <c r="J46" s="7"/>
      <c r="K46" s="6">
        <v>0</v>
      </c>
      <c r="L46" s="7"/>
      <c r="M46" s="6">
        <f>ROUND((I46-K46),5)</f>
        <v>0</v>
      </c>
      <c r="N46" s="7"/>
      <c r="O46" s="8">
        <f>ROUND(IF(K46=0, IF(I46=0, 0, 1), I46/K46),5)</f>
        <v>0</v>
      </c>
      <c r="P46" s="7"/>
      <c r="Q46" s="6">
        <v>0</v>
      </c>
      <c r="R46" s="7"/>
      <c r="S46" s="6">
        <v>0</v>
      </c>
      <c r="T46" s="7"/>
      <c r="U46" s="6">
        <f>ROUND((Q46-S46),5)</f>
        <v>0</v>
      </c>
      <c r="V46" s="7"/>
      <c r="W46" s="8">
        <f>ROUND(IF(S46=0, IF(Q46=0, 0, 1), Q46/S46),5)</f>
        <v>0</v>
      </c>
      <c r="X46" s="7"/>
      <c r="Y46" s="6">
        <v>0</v>
      </c>
      <c r="Z46" s="7"/>
      <c r="AA46" s="6">
        <v>0</v>
      </c>
      <c r="AB46" s="7"/>
      <c r="AC46" s="6">
        <f>ROUND((Y46-AA46),5)</f>
        <v>0</v>
      </c>
      <c r="AD46" s="7"/>
      <c r="AE46" s="8">
        <f>ROUND(IF(AA46=0, IF(Y46=0, 0, 1), Y46/AA46),5)</f>
        <v>0</v>
      </c>
      <c r="AF46" s="7"/>
      <c r="AG46" s="6">
        <v>0</v>
      </c>
      <c r="AH46" s="7"/>
      <c r="AI46" s="6">
        <v>0</v>
      </c>
      <c r="AJ46" s="7"/>
      <c r="AK46" s="6">
        <f>ROUND((AG46-AI46),5)</f>
        <v>0</v>
      </c>
      <c r="AL46" s="7"/>
      <c r="AM46" s="8">
        <f>ROUND(IF(AI46=0, IF(AG46=0, 0, 1), AG46/AI46),5)</f>
        <v>0</v>
      </c>
      <c r="AN46" s="7"/>
      <c r="AO46" s="6">
        <v>0</v>
      </c>
      <c r="AP46" s="7"/>
      <c r="AQ46" s="6">
        <v>0</v>
      </c>
      <c r="AR46" s="7"/>
      <c r="AS46" s="6">
        <f>ROUND((AO46-AQ46),5)</f>
        <v>0</v>
      </c>
      <c r="AT46" s="7"/>
      <c r="AU46" s="8">
        <f>ROUND(IF(AQ46=0, IF(AO46=0, 0, 1), AO46/AQ46),5)</f>
        <v>0</v>
      </c>
      <c r="AV46" s="7"/>
      <c r="AW46" s="6">
        <v>0</v>
      </c>
      <c r="AX46" s="7"/>
      <c r="AY46" s="6">
        <v>0</v>
      </c>
      <c r="AZ46" s="7"/>
      <c r="BA46" s="6">
        <f>ROUND((AW46-AY46),5)</f>
        <v>0</v>
      </c>
      <c r="BB46" s="7"/>
      <c r="BC46" s="8">
        <f>ROUND(IF(AY46=0, IF(AW46=0, 0, 1), AW46/AY46),5)</f>
        <v>0</v>
      </c>
      <c r="BD46" s="7"/>
      <c r="BE46" s="6">
        <v>0</v>
      </c>
      <c r="BF46" s="7"/>
      <c r="BG46" s="6">
        <v>0</v>
      </c>
      <c r="BH46" s="7"/>
      <c r="BI46" s="6">
        <f>ROUND((BE46-BG46),5)</f>
        <v>0</v>
      </c>
      <c r="BJ46" s="7"/>
      <c r="BK46" s="8">
        <f>ROUND(IF(BG46=0, IF(BE46=0, 0, 1), BE46/BG46),5)</f>
        <v>0</v>
      </c>
      <c r="BL46" s="7"/>
      <c r="BM46" s="6">
        <v>0</v>
      </c>
      <c r="BN46" s="7"/>
      <c r="BO46" s="6">
        <v>0</v>
      </c>
      <c r="BP46" s="7"/>
      <c r="BQ46" s="6">
        <f>ROUND((BM46-BO46),5)</f>
        <v>0</v>
      </c>
      <c r="BR46" s="7"/>
      <c r="BS46" s="8">
        <f>ROUND(IF(BO46=0, IF(BM46=0, 0, 1), BM46/BO46),5)</f>
        <v>0</v>
      </c>
      <c r="BT46" s="7"/>
      <c r="BU46" s="6">
        <v>0</v>
      </c>
      <c r="BV46" s="7"/>
      <c r="BW46" s="6">
        <v>0</v>
      </c>
      <c r="BX46" s="7"/>
      <c r="BY46" s="6">
        <f>ROUND((BU46-BW46),5)</f>
        <v>0</v>
      </c>
      <c r="BZ46" s="7"/>
      <c r="CA46" s="8">
        <f>ROUND(IF(BW46=0, IF(BU46=0, 0, 1), BU46/BW46),5)</f>
        <v>0</v>
      </c>
      <c r="CB46" s="7"/>
      <c r="CC46" s="6">
        <v>0</v>
      </c>
      <c r="CD46" s="7"/>
      <c r="CE46" s="6">
        <v>0</v>
      </c>
      <c r="CF46" s="7"/>
      <c r="CG46" s="6">
        <f>ROUND((CC46-CE46),5)</f>
        <v>0</v>
      </c>
      <c r="CH46" s="7"/>
      <c r="CI46" s="8">
        <f>ROUND(IF(CE46=0, IF(CC46=0, 0, 1), CC46/CE46),5)</f>
        <v>0</v>
      </c>
      <c r="CJ46" s="7"/>
      <c r="CK46" s="6">
        <v>0</v>
      </c>
      <c r="CL46" s="7"/>
      <c r="CM46" s="6">
        <v>0</v>
      </c>
      <c r="CN46" s="7"/>
      <c r="CO46" s="6">
        <f>ROUND((CK46-CM46),5)</f>
        <v>0</v>
      </c>
      <c r="CP46" s="7"/>
      <c r="CQ46" s="8">
        <f>ROUND(IF(CM46=0, IF(CK46=0, 0, 1), CK46/CM46),5)</f>
        <v>0</v>
      </c>
      <c r="CR46" s="7"/>
      <c r="CS46" s="6">
        <v>0</v>
      </c>
      <c r="CT46" s="7"/>
      <c r="CU46" s="6">
        <v>0</v>
      </c>
      <c r="CV46" s="7"/>
      <c r="CW46" s="6">
        <f>ROUND((CS46-CU46),5)</f>
        <v>0</v>
      </c>
      <c r="CX46" s="7"/>
      <c r="CY46" s="8">
        <f>ROUND(IF(CU46=0, IF(CS46=0, 0, 1), CS46/CU46),5)</f>
        <v>0</v>
      </c>
      <c r="CZ46" s="7"/>
      <c r="DA46" s="6">
        <f>ROUND(I46+Q46+Y46+AG46+AO46+AW46+BE46+BM46+BU46+CC46+CK46+CS46,5)</f>
        <v>0</v>
      </c>
      <c r="DB46" s="7"/>
      <c r="DC46" s="6">
        <f>ROUND(K46+S46+AA46+AI46+AQ46+AY46+BG46+BO46+BW46+CE46+CM46+CU46,5)</f>
        <v>0</v>
      </c>
      <c r="DD46" s="7"/>
      <c r="DE46" s="6">
        <f>ROUND((DA46-DC46),5)</f>
        <v>0</v>
      </c>
      <c r="DF46" s="7"/>
      <c r="DG46" s="8">
        <f>ROUND(IF(DC46=0, IF(DA46=0, 0, 1), DA46/DC46),5)</f>
        <v>0</v>
      </c>
    </row>
    <row r="47" spans="1:111" x14ac:dyDescent="0.25">
      <c r="A47" s="2"/>
      <c r="B47" s="2"/>
      <c r="C47" s="2"/>
      <c r="D47" s="2"/>
      <c r="E47" s="2" t="s">
        <v>60</v>
      </c>
      <c r="F47" s="2"/>
      <c r="G47" s="2"/>
      <c r="H47" s="2"/>
      <c r="I47" s="6"/>
      <c r="J47" s="7"/>
      <c r="K47" s="6"/>
      <c r="L47" s="7"/>
      <c r="M47" s="6"/>
      <c r="N47" s="7"/>
      <c r="O47" s="8"/>
      <c r="P47" s="7"/>
      <c r="Q47" s="6"/>
      <c r="R47" s="7"/>
      <c r="S47" s="6"/>
      <c r="T47" s="7"/>
      <c r="U47" s="6"/>
      <c r="V47" s="7"/>
      <c r="W47" s="8"/>
      <c r="X47" s="7"/>
      <c r="Y47" s="6"/>
      <c r="Z47" s="7"/>
      <c r="AA47" s="6"/>
      <c r="AB47" s="7"/>
      <c r="AC47" s="6"/>
      <c r="AD47" s="7"/>
      <c r="AE47" s="8"/>
      <c r="AF47" s="7"/>
      <c r="AG47" s="6"/>
      <c r="AH47" s="7"/>
      <c r="AI47" s="6"/>
      <c r="AJ47" s="7"/>
      <c r="AK47" s="6"/>
      <c r="AL47" s="7"/>
      <c r="AM47" s="8"/>
      <c r="AN47" s="7"/>
      <c r="AO47" s="6"/>
      <c r="AP47" s="7"/>
      <c r="AQ47" s="6"/>
      <c r="AR47" s="7"/>
      <c r="AS47" s="6"/>
      <c r="AT47" s="7"/>
      <c r="AU47" s="8"/>
      <c r="AV47" s="7"/>
      <c r="AW47" s="6"/>
      <c r="AX47" s="7"/>
      <c r="AY47" s="6"/>
      <c r="AZ47" s="7"/>
      <c r="BA47" s="6"/>
      <c r="BB47" s="7"/>
      <c r="BC47" s="8"/>
      <c r="BD47" s="7"/>
      <c r="BE47" s="6"/>
      <c r="BF47" s="7"/>
      <c r="BG47" s="6"/>
      <c r="BH47" s="7"/>
      <c r="BI47" s="6"/>
      <c r="BJ47" s="7"/>
      <c r="BK47" s="8"/>
      <c r="BL47" s="7"/>
      <c r="BM47" s="6"/>
      <c r="BN47" s="7"/>
      <c r="BO47" s="6"/>
      <c r="BP47" s="7"/>
      <c r="BQ47" s="6"/>
      <c r="BR47" s="7"/>
      <c r="BS47" s="8"/>
      <c r="BT47" s="7"/>
      <c r="BU47" s="6"/>
      <c r="BV47" s="7"/>
      <c r="BW47" s="6"/>
      <c r="BX47" s="7"/>
      <c r="BY47" s="6"/>
      <c r="BZ47" s="7"/>
      <c r="CA47" s="8"/>
      <c r="CB47" s="7"/>
      <c r="CC47" s="6"/>
      <c r="CD47" s="7"/>
      <c r="CE47" s="6"/>
      <c r="CF47" s="7"/>
      <c r="CG47" s="6"/>
      <c r="CH47" s="7"/>
      <c r="CI47" s="8"/>
      <c r="CJ47" s="7"/>
      <c r="CK47" s="6"/>
      <c r="CL47" s="7"/>
      <c r="CM47" s="6"/>
      <c r="CN47" s="7"/>
      <c r="CO47" s="6"/>
      <c r="CP47" s="7"/>
      <c r="CQ47" s="8"/>
      <c r="CR47" s="7"/>
      <c r="CS47" s="6"/>
      <c r="CT47" s="7"/>
      <c r="CU47" s="6"/>
      <c r="CV47" s="7"/>
      <c r="CW47" s="6"/>
      <c r="CX47" s="7"/>
      <c r="CY47" s="8"/>
      <c r="CZ47" s="7"/>
      <c r="DA47" s="6"/>
      <c r="DB47" s="7"/>
      <c r="DC47" s="6"/>
      <c r="DD47" s="7"/>
      <c r="DE47" s="6"/>
      <c r="DF47" s="7"/>
      <c r="DG47" s="8"/>
    </row>
    <row r="48" spans="1:111" x14ac:dyDescent="0.25">
      <c r="A48" s="2"/>
      <c r="B48" s="2"/>
      <c r="C48" s="2"/>
      <c r="D48" s="2"/>
      <c r="E48" s="2"/>
      <c r="F48" s="2" t="s">
        <v>61</v>
      </c>
      <c r="G48" s="2"/>
      <c r="H48" s="2"/>
      <c r="I48" s="6"/>
      <c r="J48" s="7"/>
      <c r="K48" s="6"/>
      <c r="L48" s="7"/>
      <c r="M48" s="6"/>
      <c r="N48" s="7"/>
      <c r="O48" s="8"/>
      <c r="P48" s="7"/>
      <c r="Q48" s="6"/>
      <c r="R48" s="7"/>
      <c r="S48" s="6"/>
      <c r="T48" s="7"/>
      <c r="U48" s="6"/>
      <c r="V48" s="7"/>
      <c r="W48" s="8"/>
      <c r="X48" s="7"/>
      <c r="Y48" s="6"/>
      <c r="Z48" s="7"/>
      <c r="AA48" s="6"/>
      <c r="AB48" s="7"/>
      <c r="AC48" s="6"/>
      <c r="AD48" s="7"/>
      <c r="AE48" s="8"/>
      <c r="AF48" s="7"/>
      <c r="AG48" s="6"/>
      <c r="AH48" s="7"/>
      <c r="AI48" s="6"/>
      <c r="AJ48" s="7"/>
      <c r="AK48" s="6"/>
      <c r="AL48" s="7"/>
      <c r="AM48" s="8"/>
      <c r="AN48" s="7"/>
      <c r="AO48" s="6"/>
      <c r="AP48" s="7"/>
      <c r="AQ48" s="6"/>
      <c r="AR48" s="7"/>
      <c r="AS48" s="6"/>
      <c r="AT48" s="7"/>
      <c r="AU48" s="8"/>
      <c r="AV48" s="7"/>
      <c r="AW48" s="6"/>
      <c r="AX48" s="7"/>
      <c r="AY48" s="6"/>
      <c r="AZ48" s="7"/>
      <c r="BA48" s="6"/>
      <c r="BB48" s="7"/>
      <c r="BC48" s="8"/>
      <c r="BD48" s="7"/>
      <c r="BE48" s="6"/>
      <c r="BF48" s="7"/>
      <c r="BG48" s="6"/>
      <c r="BH48" s="7"/>
      <c r="BI48" s="6"/>
      <c r="BJ48" s="7"/>
      <c r="BK48" s="8"/>
      <c r="BL48" s="7"/>
      <c r="BM48" s="6"/>
      <c r="BN48" s="7"/>
      <c r="BO48" s="6"/>
      <c r="BP48" s="7"/>
      <c r="BQ48" s="6"/>
      <c r="BR48" s="7"/>
      <c r="BS48" s="8"/>
      <c r="BT48" s="7"/>
      <c r="BU48" s="6"/>
      <c r="BV48" s="7"/>
      <c r="BW48" s="6"/>
      <c r="BX48" s="7"/>
      <c r="BY48" s="6"/>
      <c r="BZ48" s="7"/>
      <c r="CA48" s="8"/>
      <c r="CB48" s="7"/>
      <c r="CC48" s="6"/>
      <c r="CD48" s="7"/>
      <c r="CE48" s="6"/>
      <c r="CF48" s="7"/>
      <c r="CG48" s="6"/>
      <c r="CH48" s="7"/>
      <c r="CI48" s="8"/>
      <c r="CJ48" s="7"/>
      <c r="CK48" s="6"/>
      <c r="CL48" s="7"/>
      <c r="CM48" s="6"/>
      <c r="CN48" s="7"/>
      <c r="CO48" s="6"/>
      <c r="CP48" s="7"/>
      <c r="CQ48" s="8"/>
      <c r="CR48" s="7"/>
      <c r="CS48" s="6"/>
      <c r="CT48" s="7"/>
      <c r="CU48" s="6"/>
      <c r="CV48" s="7"/>
      <c r="CW48" s="6"/>
      <c r="CX48" s="7"/>
      <c r="CY48" s="8"/>
      <c r="CZ48" s="7"/>
      <c r="DA48" s="6"/>
      <c r="DB48" s="7"/>
      <c r="DC48" s="6"/>
      <c r="DD48" s="7"/>
      <c r="DE48" s="6"/>
      <c r="DF48" s="7"/>
      <c r="DG48" s="8"/>
    </row>
    <row r="49" spans="1:111" x14ac:dyDescent="0.25">
      <c r="A49" s="2"/>
      <c r="B49" s="2"/>
      <c r="C49" s="2"/>
      <c r="D49" s="2"/>
      <c r="E49" s="2"/>
      <c r="F49" s="2"/>
      <c r="G49" s="2" t="s">
        <v>62</v>
      </c>
      <c r="H49" s="2"/>
      <c r="I49" s="6">
        <v>0</v>
      </c>
      <c r="J49" s="7"/>
      <c r="K49" s="6">
        <v>15000</v>
      </c>
      <c r="L49" s="7"/>
      <c r="M49" s="6">
        <f>ROUND((I49-K49),5)</f>
        <v>-15000</v>
      </c>
      <c r="N49" s="7"/>
      <c r="O49" s="8">
        <f>ROUND(IF(K49=0, IF(I49=0, 0, 1), I49/K49),5)</f>
        <v>0</v>
      </c>
      <c r="P49" s="7"/>
      <c r="Q49" s="6">
        <v>30000</v>
      </c>
      <c r="R49" s="7"/>
      <c r="S49" s="6">
        <v>15000</v>
      </c>
      <c r="T49" s="7"/>
      <c r="U49" s="6">
        <f>ROUND((Q49-S49),5)</f>
        <v>15000</v>
      </c>
      <c r="V49" s="7"/>
      <c r="W49" s="8">
        <f>ROUND(IF(S49=0, IF(Q49=0, 0, 1), Q49/S49),5)</f>
        <v>2</v>
      </c>
      <c r="X49" s="7"/>
      <c r="Y49" s="6">
        <v>15000</v>
      </c>
      <c r="Z49" s="7"/>
      <c r="AA49" s="6">
        <v>15000</v>
      </c>
      <c r="AB49" s="7"/>
      <c r="AC49" s="6">
        <f>ROUND((Y49-AA49),5)</f>
        <v>0</v>
      </c>
      <c r="AD49" s="7"/>
      <c r="AE49" s="8">
        <f>ROUND(IF(AA49=0, IF(Y49=0, 0, 1), Y49/AA49),5)</f>
        <v>1</v>
      </c>
      <c r="AF49" s="7"/>
      <c r="AG49" s="6">
        <v>15000</v>
      </c>
      <c r="AH49" s="7"/>
      <c r="AI49" s="6">
        <v>15000</v>
      </c>
      <c r="AJ49" s="7"/>
      <c r="AK49" s="6">
        <f>ROUND((AG49-AI49),5)</f>
        <v>0</v>
      </c>
      <c r="AL49" s="7"/>
      <c r="AM49" s="8">
        <f>ROUND(IF(AI49=0, IF(AG49=0, 0, 1), AG49/AI49),5)</f>
        <v>1</v>
      </c>
      <c r="AN49" s="7"/>
      <c r="AO49" s="6">
        <v>15000</v>
      </c>
      <c r="AP49" s="7"/>
      <c r="AQ49" s="6">
        <v>15000</v>
      </c>
      <c r="AR49" s="7"/>
      <c r="AS49" s="6">
        <f>ROUND((AO49-AQ49),5)</f>
        <v>0</v>
      </c>
      <c r="AT49" s="7"/>
      <c r="AU49" s="8">
        <f>ROUND(IF(AQ49=0, IF(AO49=0, 0, 1), AO49/AQ49),5)</f>
        <v>1</v>
      </c>
      <c r="AV49" s="7"/>
      <c r="AW49" s="6">
        <v>15000</v>
      </c>
      <c r="AX49" s="7"/>
      <c r="AY49" s="6">
        <v>15000</v>
      </c>
      <c r="AZ49" s="7"/>
      <c r="BA49" s="6">
        <f>ROUND((AW49-AY49),5)</f>
        <v>0</v>
      </c>
      <c r="BB49" s="7"/>
      <c r="BC49" s="8">
        <f>ROUND(IF(AY49=0, IF(AW49=0, 0, 1), AW49/AY49),5)</f>
        <v>1</v>
      </c>
      <c r="BD49" s="7"/>
      <c r="BE49" s="6">
        <v>15000</v>
      </c>
      <c r="BF49" s="7"/>
      <c r="BG49" s="6">
        <v>15000</v>
      </c>
      <c r="BH49" s="7"/>
      <c r="BI49" s="6">
        <f>ROUND((BE49-BG49),5)</f>
        <v>0</v>
      </c>
      <c r="BJ49" s="7"/>
      <c r="BK49" s="8">
        <f>ROUND(IF(BG49=0, IF(BE49=0, 0, 1), BE49/BG49),5)</f>
        <v>1</v>
      </c>
      <c r="BL49" s="7"/>
      <c r="BM49" s="6">
        <v>15000</v>
      </c>
      <c r="BN49" s="7"/>
      <c r="BO49" s="6">
        <v>15000</v>
      </c>
      <c r="BP49" s="7"/>
      <c r="BQ49" s="6">
        <f>ROUND((BM49-BO49),5)</f>
        <v>0</v>
      </c>
      <c r="BR49" s="7"/>
      <c r="BS49" s="8">
        <f>ROUND(IF(BO49=0, IF(BM49=0, 0, 1), BM49/BO49),5)</f>
        <v>1</v>
      </c>
      <c r="BT49" s="7"/>
      <c r="BU49" s="6">
        <v>15000</v>
      </c>
      <c r="BV49" s="7"/>
      <c r="BW49" s="6">
        <v>15000</v>
      </c>
      <c r="BX49" s="7"/>
      <c r="BY49" s="6">
        <f>ROUND((BU49-BW49),5)</f>
        <v>0</v>
      </c>
      <c r="BZ49" s="7"/>
      <c r="CA49" s="8">
        <f>ROUND(IF(BW49=0, IF(BU49=0, 0, 1), BU49/BW49),5)</f>
        <v>1</v>
      </c>
      <c r="CB49" s="7"/>
      <c r="CC49" s="6">
        <v>15000</v>
      </c>
      <c r="CD49" s="7"/>
      <c r="CE49" s="6">
        <v>15000</v>
      </c>
      <c r="CF49" s="7"/>
      <c r="CG49" s="6">
        <f>ROUND((CC49-CE49),5)</f>
        <v>0</v>
      </c>
      <c r="CH49" s="7"/>
      <c r="CI49" s="8">
        <f>ROUND(IF(CE49=0, IF(CC49=0, 0, 1), CC49/CE49),5)</f>
        <v>1</v>
      </c>
      <c r="CJ49" s="7"/>
      <c r="CK49" s="6">
        <v>15000</v>
      </c>
      <c r="CL49" s="7"/>
      <c r="CM49" s="6">
        <v>15000</v>
      </c>
      <c r="CN49" s="7"/>
      <c r="CO49" s="6">
        <f>ROUND((CK49-CM49),5)</f>
        <v>0</v>
      </c>
      <c r="CP49" s="7"/>
      <c r="CQ49" s="8">
        <f>ROUND(IF(CM49=0, IF(CK49=0, 0, 1), CK49/CM49),5)</f>
        <v>1</v>
      </c>
      <c r="CR49" s="7"/>
      <c r="CS49" s="6">
        <v>15000</v>
      </c>
      <c r="CT49" s="7"/>
      <c r="CU49" s="6">
        <v>14032.26</v>
      </c>
      <c r="CV49" s="7"/>
      <c r="CW49" s="6">
        <f>ROUND((CS49-CU49),5)</f>
        <v>967.74</v>
      </c>
      <c r="CX49" s="7"/>
      <c r="CY49" s="8">
        <f>ROUND(IF(CU49=0, IF(CS49=0, 0, 1), CS49/CU49),5)</f>
        <v>1.06897</v>
      </c>
      <c r="CZ49" s="7"/>
      <c r="DA49" s="6">
        <f>ROUND(I49+Q49+Y49+AG49+AO49+AW49+BE49+BM49+BU49+CC49+CK49+CS49,5)</f>
        <v>180000</v>
      </c>
      <c r="DB49" s="7"/>
      <c r="DC49" s="6">
        <f>ROUND(K49+S49+AA49+AI49+AQ49+AY49+BG49+BO49+BW49+CE49+CM49+CU49,5)</f>
        <v>179032.26</v>
      </c>
      <c r="DD49" s="7"/>
      <c r="DE49" s="6">
        <f>ROUND((DA49-DC49),5)</f>
        <v>967.74</v>
      </c>
      <c r="DF49" s="7"/>
      <c r="DG49" s="8">
        <f>ROUND(IF(DC49=0, IF(DA49=0, 0, 1), DA49/DC49),5)</f>
        <v>1.0054099999999999</v>
      </c>
    </row>
    <row r="50" spans="1:111" x14ac:dyDescent="0.25">
      <c r="A50" s="2"/>
      <c r="B50" s="2"/>
      <c r="C50" s="2"/>
      <c r="D50" s="2"/>
      <c r="E50" s="2"/>
      <c r="F50" s="2"/>
      <c r="G50" s="2" t="s">
        <v>63</v>
      </c>
      <c r="H50" s="2"/>
      <c r="I50" s="6">
        <v>0</v>
      </c>
      <c r="J50" s="7"/>
      <c r="K50" s="6">
        <v>0</v>
      </c>
      <c r="L50" s="7"/>
      <c r="M50" s="6">
        <f>ROUND((I50-K50),5)</f>
        <v>0</v>
      </c>
      <c r="N50" s="7"/>
      <c r="O50" s="8">
        <f>ROUND(IF(K50=0, IF(I50=0, 0, 1), I50/K50),5)</f>
        <v>0</v>
      </c>
      <c r="P50" s="7"/>
      <c r="Q50" s="6">
        <v>0</v>
      </c>
      <c r="R50" s="7"/>
      <c r="S50" s="6">
        <v>200</v>
      </c>
      <c r="T50" s="7"/>
      <c r="U50" s="6">
        <f>ROUND((Q50-S50),5)</f>
        <v>-200</v>
      </c>
      <c r="V50" s="7"/>
      <c r="W50" s="8">
        <f>ROUND(IF(S50=0, IF(Q50=0, 0, 1), Q50/S50),5)</f>
        <v>0</v>
      </c>
      <c r="X50" s="7"/>
      <c r="Y50" s="6">
        <v>0</v>
      </c>
      <c r="Z50" s="7"/>
      <c r="AA50" s="6">
        <v>200</v>
      </c>
      <c r="AB50" s="7"/>
      <c r="AC50" s="6">
        <f>ROUND((Y50-AA50),5)</f>
        <v>-200</v>
      </c>
      <c r="AD50" s="7"/>
      <c r="AE50" s="8">
        <f>ROUND(IF(AA50=0, IF(Y50=0, 0, 1), Y50/AA50),5)</f>
        <v>0</v>
      </c>
      <c r="AF50" s="7"/>
      <c r="AG50" s="6">
        <v>211.44</v>
      </c>
      <c r="AH50" s="7"/>
      <c r="AI50" s="6">
        <v>200</v>
      </c>
      <c r="AJ50" s="7"/>
      <c r="AK50" s="6">
        <f>ROUND((AG50-AI50),5)</f>
        <v>11.44</v>
      </c>
      <c r="AL50" s="7"/>
      <c r="AM50" s="8">
        <f>ROUND(IF(AI50=0, IF(AG50=0, 0, 1), AG50/AI50),5)</f>
        <v>1.0571999999999999</v>
      </c>
      <c r="AN50" s="7"/>
      <c r="AO50" s="6">
        <v>26</v>
      </c>
      <c r="AP50" s="7"/>
      <c r="AQ50" s="6">
        <v>200</v>
      </c>
      <c r="AR50" s="7"/>
      <c r="AS50" s="6">
        <f>ROUND((AO50-AQ50),5)</f>
        <v>-174</v>
      </c>
      <c r="AT50" s="7"/>
      <c r="AU50" s="8">
        <f>ROUND(IF(AQ50=0, IF(AO50=0, 0, 1), AO50/AQ50),5)</f>
        <v>0.13</v>
      </c>
      <c r="AV50" s="7"/>
      <c r="AW50" s="6">
        <v>706.5</v>
      </c>
      <c r="AX50" s="7"/>
      <c r="AY50" s="6">
        <v>200</v>
      </c>
      <c r="AZ50" s="7"/>
      <c r="BA50" s="6">
        <f>ROUND((AW50-AY50),5)</f>
        <v>506.5</v>
      </c>
      <c r="BB50" s="7"/>
      <c r="BC50" s="8">
        <f>ROUND(IF(AY50=0, IF(AW50=0, 0, 1), AW50/AY50),5)</f>
        <v>3.5325000000000002</v>
      </c>
      <c r="BD50" s="7"/>
      <c r="BE50" s="6">
        <v>52.55</v>
      </c>
      <c r="BF50" s="7"/>
      <c r="BG50" s="6">
        <v>0</v>
      </c>
      <c r="BH50" s="7"/>
      <c r="BI50" s="6">
        <f>ROUND((BE50-BG50),5)</f>
        <v>52.55</v>
      </c>
      <c r="BJ50" s="7"/>
      <c r="BK50" s="8">
        <f>ROUND(IF(BG50=0, IF(BE50=0, 0, 1), BE50/BG50),5)</f>
        <v>1</v>
      </c>
      <c r="BL50" s="7"/>
      <c r="BM50" s="6">
        <v>271.85000000000002</v>
      </c>
      <c r="BN50" s="7"/>
      <c r="BO50" s="6">
        <v>200</v>
      </c>
      <c r="BP50" s="7"/>
      <c r="BQ50" s="6">
        <f>ROUND((BM50-BO50),5)</f>
        <v>71.849999999999994</v>
      </c>
      <c r="BR50" s="7"/>
      <c r="BS50" s="8">
        <f>ROUND(IF(BO50=0, IF(BM50=0, 0, 1), BM50/BO50),5)</f>
        <v>1.3592500000000001</v>
      </c>
      <c r="BT50" s="7"/>
      <c r="BU50" s="6">
        <v>438.99</v>
      </c>
      <c r="BV50" s="7"/>
      <c r="BW50" s="6">
        <v>200</v>
      </c>
      <c r="BX50" s="7"/>
      <c r="BY50" s="6">
        <f>ROUND((BU50-BW50),5)</f>
        <v>238.99</v>
      </c>
      <c r="BZ50" s="7"/>
      <c r="CA50" s="8">
        <f>ROUND(IF(BW50=0, IF(BU50=0, 0, 1), BU50/BW50),5)</f>
        <v>2.19495</v>
      </c>
      <c r="CB50" s="7"/>
      <c r="CC50" s="6">
        <v>331.2</v>
      </c>
      <c r="CD50" s="7"/>
      <c r="CE50" s="6">
        <v>200</v>
      </c>
      <c r="CF50" s="7"/>
      <c r="CG50" s="6">
        <f>ROUND((CC50-CE50),5)</f>
        <v>131.19999999999999</v>
      </c>
      <c r="CH50" s="7"/>
      <c r="CI50" s="8">
        <f>ROUND(IF(CE50=0, IF(CC50=0, 0, 1), CC50/CE50),5)</f>
        <v>1.6559999999999999</v>
      </c>
      <c r="CJ50" s="7"/>
      <c r="CK50" s="6">
        <v>0</v>
      </c>
      <c r="CL50" s="7"/>
      <c r="CM50" s="6">
        <v>200</v>
      </c>
      <c r="CN50" s="7"/>
      <c r="CO50" s="6">
        <f>ROUND((CK50-CM50),5)</f>
        <v>-200</v>
      </c>
      <c r="CP50" s="7"/>
      <c r="CQ50" s="8">
        <f>ROUND(IF(CM50=0, IF(CK50=0, 0, 1), CK50/CM50),5)</f>
        <v>0</v>
      </c>
      <c r="CR50" s="7"/>
      <c r="CS50" s="6">
        <v>1632.76</v>
      </c>
      <c r="CT50" s="7"/>
      <c r="CU50" s="6">
        <v>187.1</v>
      </c>
      <c r="CV50" s="7"/>
      <c r="CW50" s="6">
        <f>ROUND((CS50-CU50),5)</f>
        <v>1445.66</v>
      </c>
      <c r="CX50" s="7"/>
      <c r="CY50" s="8">
        <f>ROUND(IF(CU50=0, IF(CS50=0, 0, 1), CS50/CU50),5)</f>
        <v>8.7266700000000004</v>
      </c>
      <c r="CZ50" s="7"/>
      <c r="DA50" s="6">
        <f>ROUND(I50+Q50+Y50+AG50+AO50+AW50+BE50+BM50+BU50+CC50+CK50+CS50,5)</f>
        <v>3671.29</v>
      </c>
      <c r="DB50" s="7"/>
      <c r="DC50" s="6">
        <f>ROUND(K50+S50+AA50+AI50+AQ50+AY50+BG50+BO50+BW50+CE50+CM50+CU50,5)</f>
        <v>1987.1</v>
      </c>
      <c r="DD50" s="7"/>
      <c r="DE50" s="6">
        <f>ROUND((DA50-DC50),5)</f>
        <v>1684.19</v>
      </c>
      <c r="DF50" s="7"/>
      <c r="DG50" s="8">
        <f>ROUND(IF(DC50=0, IF(DA50=0, 0, 1), DA50/DC50),5)</f>
        <v>1.8475600000000001</v>
      </c>
    </row>
    <row r="51" spans="1:111" x14ac:dyDescent="0.25">
      <c r="A51" s="2"/>
      <c r="B51" s="2"/>
      <c r="C51" s="2"/>
      <c r="D51" s="2"/>
      <c r="E51" s="2"/>
      <c r="F51" s="2"/>
      <c r="G51" s="2" t="s">
        <v>64</v>
      </c>
      <c r="H51" s="2"/>
      <c r="I51" s="6">
        <v>0</v>
      </c>
      <c r="J51" s="7"/>
      <c r="K51" s="6">
        <v>0</v>
      </c>
      <c r="L51" s="7"/>
      <c r="M51" s="6">
        <f>ROUND((I51-K51),5)</f>
        <v>0</v>
      </c>
      <c r="N51" s="7"/>
      <c r="O51" s="8">
        <f>ROUND(IF(K51=0, IF(I51=0, 0, 1), I51/K51),5)</f>
        <v>0</v>
      </c>
      <c r="P51" s="7"/>
      <c r="Q51" s="6">
        <v>0</v>
      </c>
      <c r="R51" s="7"/>
      <c r="S51" s="6">
        <v>200</v>
      </c>
      <c r="T51" s="7"/>
      <c r="U51" s="6">
        <f>ROUND((Q51-S51),5)</f>
        <v>-200</v>
      </c>
      <c r="V51" s="7"/>
      <c r="W51" s="8">
        <f>ROUND(IF(S51=0, IF(Q51=0, 0, 1), Q51/S51),5)</f>
        <v>0</v>
      </c>
      <c r="X51" s="7"/>
      <c r="Y51" s="6">
        <v>0</v>
      </c>
      <c r="Z51" s="7"/>
      <c r="AA51" s="6">
        <v>200</v>
      </c>
      <c r="AB51" s="7"/>
      <c r="AC51" s="6">
        <f>ROUND((Y51-AA51),5)</f>
        <v>-200</v>
      </c>
      <c r="AD51" s="7"/>
      <c r="AE51" s="8">
        <f>ROUND(IF(AA51=0, IF(Y51=0, 0, 1), Y51/AA51),5)</f>
        <v>0</v>
      </c>
      <c r="AF51" s="7"/>
      <c r="AG51" s="6">
        <v>0</v>
      </c>
      <c r="AH51" s="7"/>
      <c r="AI51" s="6">
        <v>200</v>
      </c>
      <c r="AJ51" s="7"/>
      <c r="AK51" s="6">
        <f>ROUND((AG51-AI51),5)</f>
        <v>-200</v>
      </c>
      <c r="AL51" s="7"/>
      <c r="AM51" s="8">
        <f>ROUND(IF(AI51=0, IF(AG51=0, 0, 1), AG51/AI51),5)</f>
        <v>0</v>
      </c>
      <c r="AN51" s="7"/>
      <c r="AO51" s="6">
        <v>0</v>
      </c>
      <c r="AP51" s="7"/>
      <c r="AQ51" s="6">
        <v>200</v>
      </c>
      <c r="AR51" s="7"/>
      <c r="AS51" s="6">
        <f>ROUND((AO51-AQ51),5)</f>
        <v>-200</v>
      </c>
      <c r="AT51" s="7"/>
      <c r="AU51" s="8">
        <f>ROUND(IF(AQ51=0, IF(AO51=0, 0, 1), AO51/AQ51),5)</f>
        <v>0</v>
      </c>
      <c r="AV51" s="7"/>
      <c r="AW51" s="6">
        <v>0</v>
      </c>
      <c r="AX51" s="7"/>
      <c r="AY51" s="6">
        <v>200</v>
      </c>
      <c r="AZ51" s="7"/>
      <c r="BA51" s="6">
        <f>ROUND((AW51-AY51),5)</f>
        <v>-200</v>
      </c>
      <c r="BB51" s="7"/>
      <c r="BC51" s="8">
        <f>ROUND(IF(AY51=0, IF(AW51=0, 0, 1), AW51/AY51),5)</f>
        <v>0</v>
      </c>
      <c r="BD51" s="7"/>
      <c r="BE51" s="6">
        <v>0</v>
      </c>
      <c r="BF51" s="7"/>
      <c r="BG51" s="6">
        <v>0</v>
      </c>
      <c r="BH51" s="7"/>
      <c r="BI51" s="6">
        <f>ROUND((BE51-BG51),5)</f>
        <v>0</v>
      </c>
      <c r="BJ51" s="7"/>
      <c r="BK51" s="8">
        <f>ROUND(IF(BG51=0, IF(BE51=0, 0, 1), BE51/BG51),5)</f>
        <v>0</v>
      </c>
      <c r="BL51" s="7"/>
      <c r="BM51" s="6">
        <v>0</v>
      </c>
      <c r="BN51" s="7"/>
      <c r="BO51" s="6">
        <v>200</v>
      </c>
      <c r="BP51" s="7"/>
      <c r="BQ51" s="6">
        <f>ROUND((BM51-BO51),5)</f>
        <v>-200</v>
      </c>
      <c r="BR51" s="7"/>
      <c r="BS51" s="8">
        <f>ROUND(IF(BO51=0, IF(BM51=0, 0, 1), BM51/BO51),5)</f>
        <v>0</v>
      </c>
      <c r="BT51" s="7"/>
      <c r="BU51" s="6">
        <v>0</v>
      </c>
      <c r="BV51" s="7"/>
      <c r="BW51" s="6">
        <v>200</v>
      </c>
      <c r="BX51" s="7"/>
      <c r="BY51" s="6">
        <f>ROUND((BU51-BW51),5)</f>
        <v>-200</v>
      </c>
      <c r="BZ51" s="7"/>
      <c r="CA51" s="8">
        <f>ROUND(IF(BW51=0, IF(BU51=0, 0, 1), BU51/BW51),5)</f>
        <v>0</v>
      </c>
      <c r="CB51" s="7"/>
      <c r="CC51" s="6">
        <v>0</v>
      </c>
      <c r="CD51" s="7"/>
      <c r="CE51" s="6">
        <v>200</v>
      </c>
      <c r="CF51" s="7"/>
      <c r="CG51" s="6">
        <f>ROUND((CC51-CE51),5)</f>
        <v>-200</v>
      </c>
      <c r="CH51" s="7"/>
      <c r="CI51" s="8">
        <f>ROUND(IF(CE51=0, IF(CC51=0, 0, 1), CC51/CE51),5)</f>
        <v>0</v>
      </c>
      <c r="CJ51" s="7"/>
      <c r="CK51" s="6">
        <v>0</v>
      </c>
      <c r="CL51" s="7"/>
      <c r="CM51" s="6">
        <v>200</v>
      </c>
      <c r="CN51" s="7"/>
      <c r="CO51" s="6">
        <f>ROUND((CK51-CM51),5)</f>
        <v>-200</v>
      </c>
      <c r="CP51" s="7"/>
      <c r="CQ51" s="8">
        <f>ROUND(IF(CM51=0, IF(CK51=0, 0, 1), CK51/CM51),5)</f>
        <v>0</v>
      </c>
      <c r="CR51" s="7"/>
      <c r="CS51" s="6">
        <v>0</v>
      </c>
      <c r="CT51" s="7"/>
      <c r="CU51" s="6">
        <v>187.1</v>
      </c>
      <c r="CV51" s="7"/>
      <c r="CW51" s="6">
        <f>ROUND((CS51-CU51),5)</f>
        <v>-187.1</v>
      </c>
      <c r="CX51" s="7"/>
      <c r="CY51" s="8">
        <f>ROUND(IF(CU51=0, IF(CS51=0, 0, 1), CS51/CU51),5)</f>
        <v>0</v>
      </c>
      <c r="CZ51" s="7"/>
      <c r="DA51" s="6">
        <f>ROUND(I51+Q51+Y51+AG51+AO51+AW51+BE51+BM51+BU51+CC51+CK51+CS51,5)</f>
        <v>0</v>
      </c>
      <c r="DB51" s="7"/>
      <c r="DC51" s="6">
        <f>ROUND(K51+S51+AA51+AI51+AQ51+AY51+BG51+BO51+BW51+CE51+CM51+CU51,5)</f>
        <v>1987.1</v>
      </c>
      <c r="DD51" s="7"/>
      <c r="DE51" s="6">
        <f>ROUND((DA51-DC51),5)</f>
        <v>-1987.1</v>
      </c>
      <c r="DF51" s="7"/>
      <c r="DG51" s="8">
        <f>ROUND(IF(DC51=0, IF(DA51=0, 0, 1), DA51/DC51),5)</f>
        <v>0</v>
      </c>
    </row>
    <row r="52" spans="1:111" ht="15.75" thickBot="1" x14ac:dyDescent="0.3">
      <c r="A52" s="2"/>
      <c r="B52" s="2"/>
      <c r="C52" s="2"/>
      <c r="D52" s="2"/>
      <c r="E52" s="2"/>
      <c r="F52" s="2"/>
      <c r="G52" s="2" t="s">
        <v>65</v>
      </c>
      <c r="H52" s="2"/>
      <c r="I52" s="9">
        <v>0</v>
      </c>
      <c r="J52" s="7"/>
      <c r="K52" s="9">
        <v>0</v>
      </c>
      <c r="L52" s="7"/>
      <c r="M52" s="9">
        <f>ROUND((I52-K52),5)</f>
        <v>0</v>
      </c>
      <c r="N52" s="7"/>
      <c r="O52" s="10">
        <f>ROUND(IF(K52=0, IF(I52=0, 0, 1), I52/K52),5)</f>
        <v>0</v>
      </c>
      <c r="P52" s="7"/>
      <c r="Q52" s="9">
        <v>0</v>
      </c>
      <c r="R52" s="7"/>
      <c r="S52" s="9">
        <v>0</v>
      </c>
      <c r="T52" s="7"/>
      <c r="U52" s="9">
        <f>ROUND((Q52-S52),5)</f>
        <v>0</v>
      </c>
      <c r="V52" s="7"/>
      <c r="W52" s="10">
        <f>ROUND(IF(S52=0, IF(Q52=0, 0, 1), Q52/S52),5)</f>
        <v>0</v>
      </c>
      <c r="X52" s="7"/>
      <c r="Y52" s="9">
        <v>0</v>
      </c>
      <c r="Z52" s="7"/>
      <c r="AA52" s="9">
        <v>0</v>
      </c>
      <c r="AB52" s="7"/>
      <c r="AC52" s="9">
        <f>ROUND((Y52-AA52),5)</f>
        <v>0</v>
      </c>
      <c r="AD52" s="7"/>
      <c r="AE52" s="10">
        <f>ROUND(IF(AA52=0, IF(Y52=0, 0, 1), Y52/AA52),5)</f>
        <v>0</v>
      </c>
      <c r="AF52" s="7"/>
      <c r="AG52" s="9">
        <v>0</v>
      </c>
      <c r="AH52" s="7"/>
      <c r="AI52" s="9">
        <v>0</v>
      </c>
      <c r="AJ52" s="7"/>
      <c r="AK52" s="9">
        <f>ROUND((AG52-AI52),5)</f>
        <v>0</v>
      </c>
      <c r="AL52" s="7"/>
      <c r="AM52" s="10">
        <f>ROUND(IF(AI52=0, IF(AG52=0, 0, 1), AG52/AI52),5)</f>
        <v>0</v>
      </c>
      <c r="AN52" s="7"/>
      <c r="AO52" s="9">
        <v>0</v>
      </c>
      <c r="AP52" s="7"/>
      <c r="AQ52" s="9">
        <v>0</v>
      </c>
      <c r="AR52" s="7"/>
      <c r="AS52" s="9">
        <f>ROUND((AO52-AQ52),5)</f>
        <v>0</v>
      </c>
      <c r="AT52" s="7"/>
      <c r="AU52" s="10">
        <f>ROUND(IF(AQ52=0, IF(AO52=0, 0, 1), AO52/AQ52),5)</f>
        <v>0</v>
      </c>
      <c r="AV52" s="7"/>
      <c r="AW52" s="9">
        <v>0</v>
      </c>
      <c r="AX52" s="7"/>
      <c r="AY52" s="9">
        <v>0</v>
      </c>
      <c r="AZ52" s="7"/>
      <c r="BA52" s="9">
        <f>ROUND((AW52-AY52),5)</f>
        <v>0</v>
      </c>
      <c r="BB52" s="7"/>
      <c r="BC52" s="10">
        <f>ROUND(IF(AY52=0, IF(AW52=0, 0, 1), AW52/AY52),5)</f>
        <v>0</v>
      </c>
      <c r="BD52" s="7"/>
      <c r="BE52" s="9">
        <v>0</v>
      </c>
      <c r="BF52" s="7"/>
      <c r="BG52" s="9">
        <v>0</v>
      </c>
      <c r="BH52" s="7"/>
      <c r="BI52" s="9">
        <f>ROUND((BE52-BG52),5)</f>
        <v>0</v>
      </c>
      <c r="BJ52" s="7"/>
      <c r="BK52" s="10">
        <f>ROUND(IF(BG52=0, IF(BE52=0, 0, 1), BE52/BG52),5)</f>
        <v>0</v>
      </c>
      <c r="BL52" s="7"/>
      <c r="BM52" s="9">
        <v>0</v>
      </c>
      <c r="BN52" s="7"/>
      <c r="BO52" s="9">
        <v>0</v>
      </c>
      <c r="BP52" s="7"/>
      <c r="BQ52" s="9">
        <f>ROUND((BM52-BO52),5)</f>
        <v>0</v>
      </c>
      <c r="BR52" s="7"/>
      <c r="BS52" s="10">
        <f>ROUND(IF(BO52=0, IF(BM52=0, 0, 1), BM52/BO52),5)</f>
        <v>0</v>
      </c>
      <c r="BT52" s="7"/>
      <c r="BU52" s="9">
        <v>0</v>
      </c>
      <c r="BV52" s="7"/>
      <c r="BW52" s="9">
        <v>0</v>
      </c>
      <c r="BX52" s="7"/>
      <c r="BY52" s="9">
        <f>ROUND((BU52-BW52),5)</f>
        <v>0</v>
      </c>
      <c r="BZ52" s="7"/>
      <c r="CA52" s="10">
        <f>ROUND(IF(BW52=0, IF(BU52=0, 0, 1), BU52/BW52),5)</f>
        <v>0</v>
      </c>
      <c r="CB52" s="7"/>
      <c r="CC52" s="9">
        <v>0</v>
      </c>
      <c r="CD52" s="7"/>
      <c r="CE52" s="9">
        <v>0</v>
      </c>
      <c r="CF52" s="7"/>
      <c r="CG52" s="9">
        <f>ROUND((CC52-CE52),5)</f>
        <v>0</v>
      </c>
      <c r="CH52" s="7"/>
      <c r="CI52" s="10">
        <f>ROUND(IF(CE52=0, IF(CC52=0, 0, 1), CC52/CE52),5)</f>
        <v>0</v>
      </c>
      <c r="CJ52" s="7"/>
      <c r="CK52" s="9">
        <v>0</v>
      </c>
      <c r="CL52" s="7"/>
      <c r="CM52" s="9">
        <v>0</v>
      </c>
      <c r="CN52" s="7"/>
      <c r="CO52" s="9">
        <f>ROUND((CK52-CM52),5)</f>
        <v>0</v>
      </c>
      <c r="CP52" s="7"/>
      <c r="CQ52" s="10">
        <f>ROUND(IF(CM52=0, IF(CK52=0, 0, 1), CK52/CM52),5)</f>
        <v>0</v>
      </c>
      <c r="CR52" s="7"/>
      <c r="CS52" s="9">
        <v>0</v>
      </c>
      <c r="CT52" s="7"/>
      <c r="CU52" s="9">
        <v>0</v>
      </c>
      <c r="CV52" s="7"/>
      <c r="CW52" s="9">
        <f>ROUND((CS52-CU52),5)</f>
        <v>0</v>
      </c>
      <c r="CX52" s="7"/>
      <c r="CY52" s="10">
        <f>ROUND(IF(CU52=0, IF(CS52=0, 0, 1), CS52/CU52),5)</f>
        <v>0</v>
      </c>
      <c r="CZ52" s="7"/>
      <c r="DA52" s="9">
        <f>ROUND(I52+Q52+Y52+AG52+AO52+AW52+BE52+BM52+BU52+CC52+CK52+CS52,5)</f>
        <v>0</v>
      </c>
      <c r="DB52" s="7"/>
      <c r="DC52" s="9">
        <f>ROUND(K52+S52+AA52+AI52+AQ52+AY52+BG52+BO52+BW52+CE52+CM52+CU52,5)</f>
        <v>0</v>
      </c>
      <c r="DD52" s="7"/>
      <c r="DE52" s="9">
        <f>ROUND((DA52-DC52),5)</f>
        <v>0</v>
      </c>
      <c r="DF52" s="7"/>
      <c r="DG52" s="10">
        <f>ROUND(IF(DC52=0, IF(DA52=0, 0, 1), DA52/DC52),5)</f>
        <v>0</v>
      </c>
    </row>
    <row r="53" spans="1:111" x14ac:dyDescent="0.25">
      <c r="A53" s="2"/>
      <c r="B53" s="2"/>
      <c r="C53" s="2"/>
      <c r="D53" s="2"/>
      <c r="E53" s="2"/>
      <c r="F53" s="2" t="s">
        <v>66</v>
      </c>
      <c r="G53" s="2"/>
      <c r="H53" s="2"/>
      <c r="I53" s="6">
        <f>ROUND(SUM(I48:I52),5)</f>
        <v>0</v>
      </c>
      <c r="J53" s="7"/>
      <c r="K53" s="6">
        <f>ROUND(SUM(K48:K52),5)</f>
        <v>15000</v>
      </c>
      <c r="L53" s="7"/>
      <c r="M53" s="6">
        <f>ROUND((I53-K53),5)</f>
        <v>-15000</v>
      </c>
      <c r="N53" s="7"/>
      <c r="O53" s="8">
        <f>ROUND(IF(K53=0, IF(I53=0, 0, 1), I53/K53),5)</f>
        <v>0</v>
      </c>
      <c r="P53" s="7"/>
      <c r="Q53" s="6">
        <f>ROUND(SUM(Q48:Q52),5)</f>
        <v>30000</v>
      </c>
      <c r="R53" s="7"/>
      <c r="S53" s="6">
        <f>ROUND(SUM(S48:S52),5)</f>
        <v>15400</v>
      </c>
      <c r="T53" s="7"/>
      <c r="U53" s="6">
        <f>ROUND((Q53-S53),5)</f>
        <v>14600</v>
      </c>
      <c r="V53" s="7"/>
      <c r="W53" s="8">
        <f>ROUND(IF(S53=0, IF(Q53=0, 0, 1), Q53/S53),5)</f>
        <v>1.9480500000000001</v>
      </c>
      <c r="X53" s="7"/>
      <c r="Y53" s="6">
        <f>ROUND(SUM(Y48:Y52),5)</f>
        <v>15000</v>
      </c>
      <c r="Z53" s="7"/>
      <c r="AA53" s="6">
        <f>ROUND(SUM(AA48:AA52),5)</f>
        <v>15400</v>
      </c>
      <c r="AB53" s="7"/>
      <c r="AC53" s="6">
        <f>ROUND((Y53-AA53),5)</f>
        <v>-400</v>
      </c>
      <c r="AD53" s="7"/>
      <c r="AE53" s="8">
        <f>ROUND(IF(AA53=0, IF(Y53=0, 0, 1), Y53/AA53),5)</f>
        <v>0.97402999999999995</v>
      </c>
      <c r="AF53" s="7"/>
      <c r="AG53" s="6">
        <f>ROUND(SUM(AG48:AG52),5)</f>
        <v>15211.44</v>
      </c>
      <c r="AH53" s="7"/>
      <c r="AI53" s="6">
        <f>ROUND(SUM(AI48:AI52),5)</f>
        <v>15400</v>
      </c>
      <c r="AJ53" s="7"/>
      <c r="AK53" s="6">
        <f>ROUND((AG53-AI53),5)</f>
        <v>-188.56</v>
      </c>
      <c r="AL53" s="7"/>
      <c r="AM53" s="8">
        <f>ROUND(IF(AI53=0, IF(AG53=0, 0, 1), AG53/AI53),5)</f>
        <v>0.98775999999999997</v>
      </c>
      <c r="AN53" s="7"/>
      <c r="AO53" s="6">
        <f>ROUND(SUM(AO48:AO52),5)</f>
        <v>15026</v>
      </c>
      <c r="AP53" s="7"/>
      <c r="AQ53" s="6">
        <f>ROUND(SUM(AQ48:AQ52),5)</f>
        <v>15400</v>
      </c>
      <c r="AR53" s="7"/>
      <c r="AS53" s="6">
        <f>ROUND((AO53-AQ53),5)</f>
        <v>-374</v>
      </c>
      <c r="AT53" s="7"/>
      <c r="AU53" s="8">
        <f>ROUND(IF(AQ53=0, IF(AO53=0, 0, 1), AO53/AQ53),5)</f>
        <v>0.97570999999999997</v>
      </c>
      <c r="AV53" s="7"/>
      <c r="AW53" s="6">
        <f>ROUND(SUM(AW48:AW52),5)</f>
        <v>15706.5</v>
      </c>
      <c r="AX53" s="7"/>
      <c r="AY53" s="6">
        <f>ROUND(SUM(AY48:AY52),5)</f>
        <v>15400</v>
      </c>
      <c r="AZ53" s="7"/>
      <c r="BA53" s="6">
        <f>ROUND((AW53-AY53),5)</f>
        <v>306.5</v>
      </c>
      <c r="BB53" s="7"/>
      <c r="BC53" s="8">
        <f>ROUND(IF(AY53=0, IF(AW53=0, 0, 1), AW53/AY53),5)</f>
        <v>1.0199</v>
      </c>
      <c r="BD53" s="7"/>
      <c r="BE53" s="6">
        <f>ROUND(SUM(BE48:BE52),5)</f>
        <v>15052.55</v>
      </c>
      <c r="BF53" s="7"/>
      <c r="BG53" s="6">
        <f>ROUND(SUM(BG48:BG52),5)</f>
        <v>15000</v>
      </c>
      <c r="BH53" s="7"/>
      <c r="BI53" s="6">
        <f>ROUND((BE53-BG53),5)</f>
        <v>52.55</v>
      </c>
      <c r="BJ53" s="7"/>
      <c r="BK53" s="8">
        <f>ROUND(IF(BG53=0, IF(BE53=0, 0, 1), BE53/BG53),5)</f>
        <v>1.0035000000000001</v>
      </c>
      <c r="BL53" s="7"/>
      <c r="BM53" s="6">
        <f>ROUND(SUM(BM48:BM52),5)</f>
        <v>15271.85</v>
      </c>
      <c r="BN53" s="7"/>
      <c r="BO53" s="6">
        <f>ROUND(SUM(BO48:BO52),5)</f>
        <v>15400</v>
      </c>
      <c r="BP53" s="7"/>
      <c r="BQ53" s="6">
        <f>ROUND((BM53-BO53),5)</f>
        <v>-128.15</v>
      </c>
      <c r="BR53" s="7"/>
      <c r="BS53" s="8">
        <f>ROUND(IF(BO53=0, IF(BM53=0, 0, 1), BM53/BO53),5)</f>
        <v>0.99168000000000001</v>
      </c>
      <c r="BT53" s="7"/>
      <c r="BU53" s="6">
        <f>ROUND(SUM(BU48:BU52),5)</f>
        <v>15438.99</v>
      </c>
      <c r="BV53" s="7"/>
      <c r="BW53" s="6">
        <f>ROUND(SUM(BW48:BW52),5)</f>
        <v>15400</v>
      </c>
      <c r="BX53" s="7"/>
      <c r="BY53" s="6">
        <f>ROUND((BU53-BW53),5)</f>
        <v>38.99</v>
      </c>
      <c r="BZ53" s="7"/>
      <c r="CA53" s="8">
        <f>ROUND(IF(BW53=0, IF(BU53=0, 0, 1), BU53/BW53),5)</f>
        <v>1.0025299999999999</v>
      </c>
      <c r="CB53" s="7"/>
      <c r="CC53" s="6">
        <f>ROUND(SUM(CC48:CC52),5)</f>
        <v>15331.2</v>
      </c>
      <c r="CD53" s="7"/>
      <c r="CE53" s="6">
        <f>ROUND(SUM(CE48:CE52),5)</f>
        <v>15400</v>
      </c>
      <c r="CF53" s="7"/>
      <c r="CG53" s="6">
        <f>ROUND((CC53-CE53),5)</f>
        <v>-68.8</v>
      </c>
      <c r="CH53" s="7"/>
      <c r="CI53" s="8">
        <f>ROUND(IF(CE53=0, IF(CC53=0, 0, 1), CC53/CE53),5)</f>
        <v>0.99553000000000003</v>
      </c>
      <c r="CJ53" s="7"/>
      <c r="CK53" s="6">
        <f>ROUND(SUM(CK48:CK52),5)</f>
        <v>15000</v>
      </c>
      <c r="CL53" s="7"/>
      <c r="CM53" s="6">
        <f>ROUND(SUM(CM48:CM52),5)</f>
        <v>15400</v>
      </c>
      <c r="CN53" s="7"/>
      <c r="CO53" s="6">
        <f>ROUND((CK53-CM53),5)</f>
        <v>-400</v>
      </c>
      <c r="CP53" s="7"/>
      <c r="CQ53" s="8">
        <f>ROUND(IF(CM53=0, IF(CK53=0, 0, 1), CK53/CM53),5)</f>
        <v>0.97402999999999995</v>
      </c>
      <c r="CR53" s="7"/>
      <c r="CS53" s="6">
        <f>ROUND(SUM(CS48:CS52),5)</f>
        <v>16632.759999999998</v>
      </c>
      <c r="CT53" s="7"/>
      <c r="CU53" s="6">
        <f>ROUND(SUM(CU48:CU52),5)</f>
        <v>14406.46</v>
      </c>
      <c r="CV53" s="7"/>
      <c r="CW53" s="6">
        <f>ROUND((CS53-CU53),5)</f>
        <v>2226.3000000000002</v>
      </c>
      <c r="CX53" s="7"/>
      <c r="CY53" s="8">
        <f>ROUND(IF(CU53=0, IF(CS53=0, 0, 1), CS53/CU53),5)</f>
        <v>1.1545300000000001</v>
      </c>
      <c r="CZ53" s="7"/>
      <c r="DA53" s="6">
        <f>ROUND(I53+Q53+Y53+AG53+AO53+AW53+BE53+BM53+BU53+CC53+CK53+CS53,5)</f>
        <v>183671.29</v>
      </c>
      <c r="DB53" s="7"/>
      <c r="DC53" s="6">
        <f>ROUND(K53+S53+AA53+AI53+AQ53+AY53+BG53+BO53+BW53+CE53+CM53+CU53,5)</f>
        <v>183006.46</v>
      </c>
      <c r="DD53" s="7"/>
      <c r="DE53" s="6">
        <f>ROUND((DA53-DC53),5)</f>
        <v>664.83</v>
      </c>
      <c r="DF53" s="7"/>
      <c r="DG53" s="8">
        <f>ROUND(IF(DC53=0, IF(DA53=0, 0, 1), DA53/DC53),5)</f>
        <v>1.00363</v>
      </c>
    </row>
    <row r="54" spans="1:111" x14ac:dyDescent="0.25">
      <c r="A54" s="2"/>
      <c r="B54" s="2"/>
      <c r="C54" s="2"/>
      <c r="D54" s="2"/>
      <c r="E54" s="2"/>
      <c r="F54" s="2" t="s">
        <v>67</v>
      </c>
      <c r="G54" s="2"/>
      <c r="H54" s="2"/>
      <c r="I54" s="6"/>
      <c r="J54" s="7"/>
      <c r="K54" s="6"/>
      <c r="L54" s="7"/>
      <c r="M54" s="6"/>
      <c r="N54" s="7"/>
      <c r="O54" s="8"/>
      <c r="P54" s="7"/>
      <c r="Q54" s="6"/>
      <c r="R54" s="7"/>
      <c r="S54" s="6"/>
      <c r="T54" s="7"/>
      <c r="U54" s="6"/>
      <c r="V54" s="7"/>
      <c r="W54" s="8"/>
      <c r="X54" s="7"/>
      <c r="Y54" s="6"/>
      <c r="Z54" s="7"/>
      <c r="AA54" s="6"/>
      <c r="AB54" s="7"/>
      <c r="AC54" s="6"/>
      <c r="AD54" s="7"/>
      <c r="AE54" s="8"/>
      <c r="AF54" s="7"/>
      <c r="AG54" s="6"/>
      <c r="AH54" s="7"/>
      <c r="AI54" s="6"/>
      <c r="AJ54" s="7"/>
      <c r="AK54" s="6"/>
      <c r="AL54" s="7"/>
      <c r="AM54" s="8"/>
      <c r="AN54" s="7"/>
      <c r="AO54" s="6"/>
      <c r="AP54" s="7"/>
      <c r="AQ54" s="6"/>
      <c r="AR54" s="7"/>
      <c r="AS54" s="6"/>
      <c r="AT54" s="7"/>
      <c r="AU54" s="8"/>
      <c r="AV54" s="7"/>
      <c r="AW54" s="6"/>
      <c r="AX54" s="7"/>
      <c r="AY54" s="6"/>
      <c r="AZ54" s="7"/>
      <c r="BA54" s="6"/>
      <c r="BB54" s="7"/>
      <c r="BC54" s="8"/>
      <c r="BD54" s="7"/>
      <c r="BE54" s="6"/>
      <c r="BF54" s="7"/>
      <c r="BG54" s="6"/>
      <c r="BH54" s="7"/>
      <c r="BI54" s="6"/>
      <c r="BJ54" s="7"/>
      <c r="BK54" s="8"/>
      <c r="BL54" s="7"/>
      <c r="BM54" s="6"/>
      <c r="BN54" s="7"/>
      <c r="BO54" s="6"/>
      <c r="BP54" s="7"/>
      <c r="BQ54" s="6"/>
      <c r="BR54" s="7"/>
      <c r="BS54" s="8"/>
      <c r="BT54" s="7"/>
      <c r="BU54" s="6"/>
      <c r="BV54" s="7"/>
      <c r="BW54" s="6"/>
      <c r="BX54" s="7"/>
      <c r="BY54" s="6"/>
      <c r="BZ54" s="7"/>
      <c r="CA54" s="8"/>
      <c r="CB54" s="7"/>
      <c r="CC54" s="6"/>
      <c r="CD54" s="7"/>
      <c r="CE54" s="6"/>
      <c r="CF54" s="7"/>
      <c r="CG54" s="6"/>
      <c r="CH54" s="7"/>
      <c r="CI54" s="8"/>
      <c r="CJ54" s="7"/>
      <c r="CK54" s="6"/>
      <c r="CL54" s="7"/>
      <c r="CM54" s="6"/>
      <c r="CN54" s="7"/>
      <c r="CO54" s="6"/>
      <c r="CP54" s="7"/>
      <c r="CQ54" s="8"/>
      <c r="CR54" s="7"/>
      <c r="CS54" s="6"/>
      <c r="CT54" s="7"/>
      <c r="CU54" s="6"/>
      <c r="CV54" s="7"/>
      <c r="CW54" s="6"/>
      <c r="CX54" s="7"/>
      <c r="CY54" s="8"/>
      <c r="CZ54" s="7"/>
      <c r="DA54" s="6"/>
      <c r="DB54" s="7"/>
      <c r="DC54" s="6"/>
      <c r="DD54" s="7"/>
      <c r="DE54" s="6"/>
      <c r="DF54" s="7"/>
      <c r="DG54" s="8"/>
    </row>
    <row r="55" spans="1:111" x14ac:dyDescent="0.25">
      <c r="A55" s="2"/>
      <c r="B55" s="2"/>
      <c r="C55" s="2"/>
      <c r="D55" s="2"/>
      <c r="E55" s="2"/>
      <c r="F55" s="2"/>
      <c r="G55" s="2" t="s">
        <v>68</v>
      </c>
      <c r="H55" s="2"/>
      <c r="I55" s="6">
        <v>0</v>
      </c>
      <c r="J55" s="7"/>
      <c r="K55" s="6">
        <v>0</v>
      </c>
      <c r="L55" s="7"/>
      <c r="M55" s="6">
        <f>ROUND((I55-K55),5)</f>
        <v>0</v>
      </c>
      <c r="N55" s="7"/>
      <c r="O55" s="8">
        <f>ROUND(IF(K55=0, IF(I55=0, 0, 1), I55/K55),5)</f>
        <v>0</v>
      </c>
      <c r="P55" s="7"/>
      <c r="Q55" s="6">
        <v>27.22</v>
      </c>
      <c r="R55" s="7"/>
      <c r="S55" s="6">
        <v>0</v>
      </c>
      <c r="T55" s="7"/>
      <c r="U55" s="6">
        <f>ROUND((Q55-S55),5)</f>
        <v>27.22</v>
      </c>
      <c r="V55" s="7"/>
      <c r="W55" s="8">
        <f>ROUND(IF(S55=0, IF(Q55=0, 0, 1), Q55/S55),5)</f>
        <v>1</v>
      </c>
      <c r="X55" s="7"/>
      <c r="Y55" s="6">
        <v>0</v>
      </c>
      <c r="Z55" s="7"/>
      <c r="AA55" s="6">
        <v>0</v>
      </c>
      <c r="AB55" s="7"/>
      <c r="AC55" s="6">
        <f>ROUND((Y55-AA55),5)</f>
        <v>0</v>
      </c>
      <c r="AD55" s="7"/>
      <c r="AE55" s="8">
        <f>ROUND(IF(AA55=0, IF(Y55=0, 0, 1), Y55/AA55),5)</f>
        <v>0</v>
      </c>
      <c r="AF55" s="7"/>
      <c r="AG55" s="6">
        <v>201.53</v>
      </c>
      <c r="AH55" s="7"/>
      <c r="AI55" s="6">
        <v>0</v>
      </c>
      <c r="AJ55" s="7"/>
      <c r="AK55" s="6">
        <f>ROUND((AG55-AI55),5)</f>
        <v>201.53</v>
      </c>
      <c r="AL55" s="7"/>
      <c r="AM55" s="8">
        <f>ROUND(IF(AI55=0, IF(AG55=0, 0, 1), AG55/AI55),5)</f>
        <v>1</v>
      </c>
      <c r="AN55" s="7"/>
      <c r="AO55" s="6">
        <v>0</v>
      </c>
      <c r="AP55" s="7"/>
      <c r="AQ55" s="6">
        <v>0</v>
      </c>
      <c r="AR55" s="7"/>
      <c r="AS55" s="6">
        <f>ROUND((AO55-AQ55),5)</f>
        <v>0</v>
      </c>
      <c r="AT55" s="7"/>
      <c r="AU55" s="8">
        <f>ROUND(IF(AQ55=0, IF(AO55=0, 0, 1), AO55/AQ55),5)</f>
        <v>0</v>
      </c>
      <c r="AV55" s="7"/>
      <c r="AW55" s="6">
        <v>0</v>
      </c>
      <c r="AX55" s="7"/>
      <c r="AY55" s="6">
        <v>0</v>
      </c>
      <c r="AZ55" s="7"/>
      <c r="BA55" s="6">
        <f>ROUND((AW55-AY55),5)</f>
        <v>0</v>
      </c>
      <c r="BB55" s="7"/>
      <c r="BC55" s="8">
        <f>ROUND(IF(AY55=0, IF(AW55=0, 0, 1), AW55/AY55),5)</f>
        <v>0</v>
      </c>
      <c r="BD55" s="7"/>
      <c r="BE55" s="6">
        <v>0</v>
      </c>
      <c r="BF55" s="7"/>
      <c r="BG55" s="6">
        <v>0</v>
      </c>
      <c r="BH55" s="7"/>
      <c r="BI55" s="6">
        <f>ROUND((BE55-BG55),5)</f>
        <v>0</v>
      </c>
      <c r="BJ55" s="7"/>
      <c r="BK55" s="8">
        <f>ROUND(IF(BG55=0, IF(BE55=0, 0, 1), BE55/BG55),5)</f>
        <v>0</v>
      </c>
      <c r="BL55" s="7"/>
      <c r="BM55" s="6">
        <v>0</v>
      </c>
      <c r="BN55" s="7"/>
      <c r="BO55" s="6">
        <v>0</v>
      </c>
      <c r="BP55" s="7"/>
      <c r="BQ55" s="6">
        <f>ROUND((BM55-BO55),5)</f>
        <v>0</v>
      </c>
      <c r="BR55" s="7"/>
      <c r="BS55" s="8">
        <f>ROUND(IF(BO55=0, IF(BM55=0, 0, 1), BM55/BO55),5)</f>
        <v>0</v>
      </c>
      <c r="BT55" s="7"/>
      <c r="BU55" s="6">
        <v>109.28</v>
      </c>
      <c r="BV55" s="7"/>
      <c r="BW55" s="6">
        <v>0</v>
      </c>
      <c r="BX55" s="7"/>
      <c r="BY55" s="6">
        <f>ROUND((BU55-BW55),5)</f>
        <v>109.28</v>
      </c>
      <c r="BZ55" s="7"/>
      <c r="CA55" s="8">
        <f>ROUND(IF(BW55=0, IF(BU55=0, 0, 1), BU55/BW55),5)</f>
        <v>1</v>
      </c>
      <c r="CB55" s="7"/>
      <c r="CC55" s="6">
        <v>0</v>
      </c>
      <c r="CD55" s="7"/>
      <c r="CE55" s="6">
        <v>0</v>
      </c>
      <c r="CF55" s="7"/>
      <c r="CG55" s="6">
        <f>ROUND((CC55-CE55),5)</f>
        <v>0</v>
      </c>
      <c r="CH55" s="7"/>
      <c r="CI55" s="8">
        <f>ROUND(IF(CE55=0, IF(CC55=0, 0, 1), CC55/CE55),5)</f>
        <v>0</v>
      </c>
      <c r="CJ55" s="7"/>
      <c r="CK55" s="6">
        <v>0</v>
      </c>
      <c r="CL55" s="7"/>
      <c r="CM55" s="6">
        <v>0</v>
      </c>
      <c r="CN55" s="7"/>
      <c r="CO55" s="6">
        <f>ROUND((CK55-CM55),5)</f>
        <v>0</v>
      </c>
      <c r="CP55" s="7"/>
      <c r="CQ55" s="8">
        <f>ROUND(IF(CM55=0, IF(CK55=0, 0, 1), CK55/CM55),5)</f>
        <v>0</v>
      </c>
      <c r="CR55" s="7"/>
      <c r="CS55" s="6">
        <v>0</v>
      </c>
      <c r="CT55" s="7"/>
      <c r="CU55" s="6">
        <v>0</v>
      </c>
      <c r="CV55" s="7"/>
      <c r="CW55" s="6">
        <f>ROUND((CS55-CU55),5)</f>
        <v>0</v>
      </c>
      <c r="CX55" s="7"/>
      <c r="CY55" s="8">
        <f>ROUND(IF(CU55=0, IF(CS55=0, 0, 1), CS55/CU55),5)</f>
        <v>0</v>
      </c>
      <c r="CZ55" s="7"/>
      <c r="DA55" s="6">
        <f>ROUND(I55+Q55+Y55+AG55+AO55+AW55+BE55+BM55+BU55+CC55+CK55+CS55,5)</f>
        <v>338.03</v>
      </c>
      <c r="DB55" s="7"/>
      <c r="DC55" s="6">
        <f>ROUND(K55+S55+AA55+AI55+AQ55+AY55+BG55+BO55+BW55+CE55+CM55+CU55,5)</f>
        <v>0</v>
      </c>
      <c r="DD55" s="7"/>
      <c r="DE55" s="6">
        <f>ROUND((DA55-DC55),5)</f>
        <v>338.03</v>
      </c>
      <c r="DF55" s="7"/>
      <c r="DG55" s="8">
        <f>ROUND(IF(DC55=0, IF(DA55=0, 0, 1), DA55/DC55),5)</f>
        <v>1</v>
      </c>
    </row>
    <row r="56" spans="1:111" ht="15.75" thickBot="1" x14ac:dyDescent="0.3">
      <c r="A56" s="2"/>
      <c r="B56" s="2"/>
      <c r="C56" s="2"/>
      <c r="D56" s="2"/>
      <c r="E56" s="2"/>
      <c r="F56" s="2"/>
      <c r="G56" s="2" t="s">
        <v>69</v>
      </c>
      <c r="H56" s="2"/>
      <c r="I56" s="9">
        <v>0</v>
      </c>
      <c r="J56" s="7"/>
      <c r="K56" s="9">
        <v>3000</v>
      </c>
      <c r="L56" s="7"/>
      <c r="M56" s="9">
        <f>ROUND((I56-K56),5)</f>
        <v>-3000</v>
      </c>
      <c r="N56" s="7"/>
      <c r="O56" s="10">
        <f>ROUND(IF(K56=0, IF(I56=0, 0, 1), I56/K56),5)</f>
        <v>0</v>
      </c>
      <c r="P56" s="7"/>
      <c r="Q56" s="9">
        <v>9000</v>
      </c>
      <c r="R56" s="7"/>
      <c r="S56" s="9">
        <v>3000</v>
      </c>
      <c r="T56" s="7"/>
      <c r="U56" s="9">
        <f>ROUND((Q56-S56),5)</f>
        <v>6000</v>
      </c>
      <c r="V56" s="7"/>
      <c r="W56" s="10">
        <f>ROUND(IF(S56=0, IF(Q56=0, 0, 1), Q56/S56),5)</f>
        <v>3</v>
      </c>
      <c r="X56" s="7"/>
      <c r="Y56" s="9">
        <v>3000</v>
      </c>
      <c r="Z56" s="7"/>
      <c r="AA56" s="9">
        <v>3000</v>
      </c>
      <c r="AB56" s="7"/>
      <c r="AC56" s="9">
        <f>ROUND((Y56-AA56),5)</f>
        <v>0</v>
      </c>
      <c r="AD56" s="7"/>
      <c r="AE56" s="10">
        <f>ROUND(IF(AA56=0, IF(Y56=0, 0, 1), Y56/AA56),5)</f>
        <v>1</v>
      </c>
      <c r="AF56" s="7"/>
      <c r="AG56" s="9">
        <v>3000</v>
      </c>
      <c r="AH56" s="7"/>
      <c r="AI56" s="9">
        <v>3000</v>
      </c>
      <c r="AJ56" s="7"/>
      <c r="AK56" s="9">
        <f>ROUND((AG56-AI56),5)</f>
        <v>0</v>
      </c>
      <c r="AL56" s="7"/>
      <c r="AM56" s="10">
        <f>ROUND(IF(AI56=0, IF(AG56=0, 0, 1), AG56/AI56),5)</f>
        <v>1</v>
      </c>
      <c r="AN56" s="7"/>
      <c r="AO56" s="9">
        <v>3000</v>
      </c>
      <c r="AP56" s="7"/>
      <c r="AQ56" s="9">
        <v>3000</v>
      </c>
      <c r="AR56" s="7"/>
      <c r="AS56" s="9">
        <f>ROUND((AO56-AQ56),5)</f>
        <v>0</v>
      </c>
      <c r="AT56" s="7"/>
      <c r="AU56" s="10">
        <f>ROUND(IF(AQ56=0, IF(AO56=0, 0, 1), AO56/AQ56),5)</f>
        <v>1</v>
      </c>
      <c r="AV56" s="7"/>
      <c r="AW56" s="9">
        <v>3000</v>
      </c>
      <c r="AX56" s="7"/>
      <c r="AY56" s="9">
        <v>3000</v>
      </c>
      <c r="AZ56" s="7"/>
      <c r="BA56" s="9">
        <f>ROUND((AW56-AY56),5)</f>
        <v>0</v>
      </c>
      <c r="BB56" s="7"/>
      <c r="BC56" s="10">
        <f>ROUND(IF(AY56=0, IF(AW56=0, 0, 1), AW56/AY56),5)</f>
        <v>1</v>
      </c>
      <c r="BD56" s="7"/>
      <c r="BE56" s="9">
        <v>3000</v>
      </c>
      <c r="BF56" s="7"/>
      <c r="BG56" s="9">
        <v>3000</v>
      </c>
      <c r="BH56" s="7"/>
      <c r="BI56" s="9">
        <f>ROUND((BE56-BG56),5)</f>
        <v>0</v>
      </c>
      <c r="BJ56" s="7"/>
      <c r="BK56" s="10">
        <f>ROUND(IF(BG56=0, IF(BE56=0, 0, 1), BE56/BG56),5)</f>
        <v>1</v>
      </c>
      <c r="BL56" s="7"/>
      <c r="BM56" s="9">
        <v>3000</v>
      </c>
      <c r="BN56" s="7"/>
      <c r="BO56" s="9">
        <v>3000</v>
      </c>
      <c r="BP56" s="7"/>
      <c r="BQ56" s="9">
        <f>ROUND((BM56-BO56),5)</f>
        <v>0</v>
      </c>
      <c r="BR56" s="7"/>
      <c r="BS56" s="10">
        <f>ROUND(IF(BO56=0, IF(BM56=0, 0, 1), BM56/BO56),5)</f>
        <v>1</v>
      </c>
      <c r="BT56" s="7"/>
      <c r="BU56" s="9">
        <v>3000</v>
      </c>
      <c r="BV56" s="7"/>
      <c r="BW56" s="9">
        <v>3000</v>
      </c>
      <c r="BX56" s="7"/>
      <c r="BY56" s="9">
        <f>ROUND((BU56-BW56),5)</f>
        <v>0</v>
      </c>
      <c r="BZ56" s="7"/>
      <c r="CA56" s="10">
        <f>ROUND(IF(BW56=0, IF(BU56=0, 0, 1), BU56/BW56),5)</f>
        <v>1</v>
      </c>
      <c r="CB56" s="7"/>
      <c r="CC56" s="9">
        <v>3000</v>
      </c>
      <c r="CD56" s="7"/>
      <c r="CE56" s="9">
        <v>3000</v>
      </c>
      <c r="CF56" s="7"/>
      <c r="CG56" s="9">
        <f>ROUND((CC56-CE56),5)</f>
        <v>0</v>
      </c>
      <c r="CH56" s="7"/>
      <c r="CI56" s="10">
        <f>ROUND(IF(CE56=0, IF(CC56=0, 0, 1), CC56/CE56),5)</f>
        <v>1</v>
      </c>
      <c r="CJ56" s="7"/>
      <c r="CK56" s="9">
        <v>3000</v>
      </c>
      <c r="CL56" s="7"/>
      <c r="CM56" s="9">
        <v>3000</v>
      </c>
      <c r="CN56" s="7"/>
      <c r="CO56" s="9">
        <f>ROUND((CK56-CM56),5)</f>
        <v>0</v>
      </c>
      <c r="CP56" s="7"/>
      <c r="CQ56" s="10">
        <f>ROUND(IF(CM56=0, IF(CK56=0, 0, 1), CK56/CM56),5)</f>
        <v>1</v>
      </c>
      <c r="CR56" s="7"/>
      <c r="CS56" s="9">
        <v>3000</v>
      </c>
      <c r="CT56" s="7"/>
      <c r="CU56" s="9">
        <v>2806.45</v>
      </c>
      <c r="CV56" s="7"/>
      <c r="CW56" s="9">
        <f>ROUND((CS56-CU56),5)</f>
        <v>193.55</v>
      </c>
      <c r="CX56" s="7"/>
      <c r="CY56" s="10">
        <f>ROUND(IF(CU56=0, IF(CS56=0, 0, 1), CS56/CU56),5)</f>
        <v>1.06897</v>
      </c>
      <c r="CZ56" s="7"/>
      <c r="DA56" s="9">
        <f>ROUND(I56+Q56+Y56+AG56+AO56+AW56+BE56+BM56+BU56+CC56+CK56+CS56,5)</f>
        <v>39000</v>
      </c>
      <c r="DB56" s="7"/>
      <c r="DC56" s="9">
        <f>ROUND(K56+S56+AA56+AI56+AQ56+AY56+BG56+BO56+BW56+CE56+CM56+CU56,5)</f>
        <v>35806.449999999997</v>
      </c>
      <c r="DD56" s="7"/>
      <c r="DE56" s="9">
        <f>ROUND((DA56-DC56),5)</f>
        <v>3193.55</v>
      </c>
      <c r="DF56" s="7"/>
      <c r="DG56" s="10">
        <f>ROUND(IF(DC56=0, IF(DA56=0, 0, 1), DA56/DC56),5)</f>
        <v>1.0891900000000001</v>
      </c>
    </row>
    <row r="57" spans="1:111" x14ac:dyDescent="0.25">
      <c r="A57" s="2"/>
      <c r="B57" s="2"/>
      <c r="C57" s="2"/>
      <c r="D57" s="2"/>
      <c r="E57" s="2"/>
      <c r="F57" s="2" t="s">
        <v>70</v>
      </c>
      <c r="G57" s="2"/>
      <c r="H57" s="2"/>
      <c r="I57" s="6">
        <f>ROUND(SUM(I54:I56),5)</f>
        <v>0</v>
      </c>
      <c r="J57" s="7"/>
      <c r="K57" s="6">
        <f>ROUND(SUM(K54:K56),5)</f>
        <v>3000</v>
      </c>
      <c r="L57" s="7"/>
      <c r="M57" s="6">
        <f>ROUND((I57-K57),5)</f>
        <v>-3000</v>
      </c>
      <c r="N57" s="7"/>
      <c r="O57" s="8">
        <f>ROUND(IF(K57=0, IF(I57=0, 0, 1), I57/K57),5)</f>
        <v>0</v>
      </c>
      <c r="P57" s="7"/>
      <c r="Q57" s="6">
        <f>ROUND(SUM(Q54:Q56),5)</f>
        <v>9027.2199999999993</v>
      </c>
      <c r="R57" s="7"/>
      <c r="S57" s="6">
        <f>ROUND(SUM(S54:S56),5)</f>
        <v>3000</v>
      </c>
      <c r="T57" s="7"/>
      <c r="U57" s="6">
        <f>ROUND((Q57-S57),5)</f>
        <v>6027.22</v>
      </c>
      <c r="V57" s="7"/>
      <c r="W57" s="8">
        <f>ROUND(IF(S57=0, IF(Q57=0, 0, 1), Q57/S57),5)</f>
        <v>3.0090699999999999</v>
      </c>
      <c r="X57" s="7"/>
      <c r="Y57" s="6">
        <f>ROUND(SUM(Y54:Y56),5)</f>
        <v>3000</v>
      </c>
      <c r="Z57" s="7"/>
      <c r="AA57" s="6">
        <f>ROUND(SUM(AA54:AA56),5)</f>
        <v>3000</v>
      </c>
      <c r="AB57" s="7"/>
      <c r="AC57" s="6">
        <f>ROUND((Y57-AA57),5)</f>
        <v>0</v>
      </c>
      <c r="AD57" s="7"/>
      <c r="AE57" s="8">
        <f>ROUND(IF(AA57=0, IF(Y57=0, 0, 1), Y57/AA57),5)</f>
        <v>1</v>
      </c>
      <c r="AF57" s="7"/>
      <c r="AG57" s="6">
        <f>ROUND(SUM(AG54:AG56),5)</f>
        <v>3201.53</v>
      </c>
      <c r="AH57" s="7"/>
      <c r="AI57" s="6">
        <f>ROUND(SUM(AI54:AI56),5)</f>
        <v>3000</v>
      </c>
      <c r="AJ57" s="7"/>
      <c r="AK57" s="6">
        <f>ROUND((AG57-AI57),5)</f>
        <v>201.53</v>
      </c>
      <c r="AL57" s="7"/>
      <c r="AM57" s="8">
        <f>ROUND(IF(AI57=0, IF(AG57=0, 0, 1), AG57/AI57),5)</f>
        <v>1.06718</v>
      </c>
      <c r="AN57" s="7"/>
      <c r="AO57" s="6">
        <f>ROUND(SUM(AO54:AO56),5)</f>
        <v>3000</v>
      </c>
      <c r="AP57" s="7"/>
      <c r="AQ57" s="6">
        <f>ROUND(SUM(AQ54:AQ56),5)</f>
        <v>3000</v>
      </c>
      <c r="AR57" s="7"/>
      <c r="AS57" s="6">
        <f>ROUND((AO57-AQ57),5)</f>
        <v>0</v>
      </c>
      <c r="AT57" s="7"/>
      <c r="AU57" s="8">
        <f>ROUND(IF(AQ57=0, IF(AO57=0, 0, 1), AO57/AQ57),5)</f>
        <v>1</v>
      </c>
      <c r="AV57" s="7"/>
      <c r="AW57" s="6">
        <f>ROUND(SUM(AW54:AW56),5)</f>
        <v>3000</v>
      </c>
      <c r="AX57" s="7"/>
      <c r="AY57" s="6">
        <f>ROUND(SUM(AY54:AY56),5)</f>
        <v>3000</v>
      </c>
      <c r="AZ57" s="7"/>
      <c r="BA57" s="6">
        <f>ROUND((AW57-AY57),5)</f>
        <v>0</v>
      </c>
      <c r="BB57" s="7"/>
      <c r="BC57" s="8">
        <f>ROUND(IF(AY57=0, IF(AW57=0, 0, 1), AW57/AY57),5)</f>
        <v>1</v>
      </c>
      <c r="BD57" s="7"/>
      <c r="BE57" s="6">
        <f>ROUND(SUM(BE54:BE56),5)</f>
        <v>3000</v>
      </c>
      <c r="BF57" s="7"/>
      <c r="BG57" s="6">
        <f>ROUND(SUM(BG54:BG56),5)</f>
        <v>3000</v>
      </c>
      <c r="BH57" s="7"/>
      <c r="BI57" s="6">
        <f>ROUND((BE57-BG57),5)</f>
        <v>0</v>
      </c>
      <c r="BJ57" s="7"/>
      <c r="BK57" s="8">
        <f>ROUND(IF(BG57=0, IF(BE57=0, 0, 1), BE57/BG57),5)</f>
        <v>1</v>
      </c>
      <c r="BL57" s="7"/>
      <c r="BM57" s="6">
        <f>ROUND(SUM(BM54:BM56),5)</f>
        <v>3000</v>
      </c>
      <c r="BN57" s="7"/>
      <c r="BO57" s="6">
        <f>ROUND(SUM(BO54:BO56),5)</f>
        <v>3000</v>
      </c>
      <c r="BP57" s="7"/>
      <c r="BQ57" s="6">
        <f>ROUND((BM57-BO57),5)</f>
        <v>0</v>
      </c>
      <c r="BR57" s="7"/>
      <c r="BS57" s="8">
        <f>ROUND(IF(BO57=0, IF(BM57=0, 0, 1), BM57/BO57),5)</f>
        <v>1</v>
      </c>
      <c r="BT57" s="7"/>
      <c r="BU57" s="6">
        <f>ROUND(SUM(BU54:BU56),5)</f>
        <v>3109.28</v>
      </c>
      <c r="BV57" s="7"/>
      <c r="BW57" s="6">
        <f>ROUND(SUM(BW54:BW56),5)</f>
        <v>3000</v>
      </c>
      <c r="BX57" s="7"/>
      <c r="BY57" s="6">
        <f>ROUND((BU57-BW57),5)</f>
        <v>109.28</v>
      </c>
      <c r="BZ57" s="7"/>
      <c r="CA57" s="8">
        <f>ROUND(IF(BW57=0, IF(BU57=0, 0, 1), BU57/BW57),5)</f>
        <v>1.03643</v>
      </c>
      <c r="CB57" s="7"/>
      <c r="CC57" s="6">
        <f>ROUND(SUM(CC54:CC56),5)</f>
        <v>3000</v>
      </c>
      <c r="CD57" s="7"/>
      <c r="CE57" s="6">
        <f>ROUND(SUM(CE54:CE56),5)</f>
        <v>3000</v>
      </c>
      <c r="CF57" s="7"/>
      <c r="CG57" s="6">
        <f>ROUND((CC57-CE57),5)</f>
        <v>0</v>
      </c>
      <c r="CH57" s="7"/>
      <c r="CI57" s="8">
        <f>ROUND(IF(CE57=0, IF(CC57=0, 0, 1), CC57/CE57),5)</f>
        <v>1</v>
      </c>
      <c r="CJ57" s="7"/>
      <c r="CK57" s="6">
        <f>ROUND(SUM(CK54:CK56),5)</f>
        <v>3000</v>
      </c>
      <c r="CL57" s="7"/>
      <c r="CM57" s="6">
        <f>ROUND(SUM(CM54:CM56),5)</f>
        <v>3000</v>
      </c>
      <c r="CN57" s="7"/>
      <c r="CO57" s="6">
        <f>ROUND((CK57-CM57),5)</f>
        <v>0</v>
      </c>
      <c r="CP57" s="7"/>
      <c r="CQ57" s="8">
        <f>ROUND(IF(CM57=0, IF(CK57=0, 0, 1), CK57/CM57),5)</f>
        <v>1</v>
      </c>
      <c r="CR57" s="7"/>
      <c r="CS57" s="6">
        <f>ROUND(SUM(CS54:CS56),5)</f>
        <v>3000</v>
      </c>
      <c r="CT57" s="7"/>
      <c r="CU57" s="6">
        <f>ROUND(SUM(CU54:CU56),5)</f>
        <v>2806.45</v>
      </c>
      <c r="CV57" s="7"/>
      <c r="CW57" s="6">
        <f>ROUND((CS57-CU57),5)</f>
        <v>193.55</v>
      </c>
      <c r="CX57" s="7"/>
      <c r="CY57" s="8">
        <f>ROUND(IF(CU57=0, IF(CS57=0, 0, 1), CS57/CU57),5)</f>
        <v>1.06897</v>
      </c>
      <c r="CZ57" s="7"/>
      <c r="DA57" s="6">
        <f>ROUND(I57+Q57+Y57+AG57+AO57+AW57+BE57+BM57+BU57+CC57+CK57+CS57,5)</f>
        <v>39338.03</v>
      </c>
      <c r="DB57" s="7"/>
      <c r="DC57" s="6">
        <f>ROUND(K57+S57+AA57+AI57+AQ57+AY57+BG57+BO57+BW57+CE57+CM57+CU57,5)</f>
        <v>35806.449999999997</v>
      </c>
      <c r="DD57" s="7"/>
      <c r="DE57" s="6">
        <f>ROUND((DA57-DC57),5)</f>
        <v>3531.58</v>
      </c>
      <c r="DF57" s="7"/>
      <c r="DG57" s="8">
        <f>ROUND(IF(DC57=0, IF(DA57=0, 0, 1), DA57/DC57),5)</f>
        <v>1.09863</v>
      </c>
    </row>
    <row r="58" spans="1:111" x14ac:dyDescent="0.25">
      <c r="A58" s="2"/>
      <c r="B58" s="2"/>
      <c r="C58" s="2"/>
      <c r="D58" s="2"/>
      <c r="E58" s="2"/>
      <c r="F58" s="2" t="s">
        <v>71</v>
      </c>
      <c r="G58" s="2"/>
      <c r="H58" s="2"/>
      <c r="I58" s="6"/>
      <c r="J58" s="7"/>
      <c r="K58" s="6"/>
      <c r="L58" s="7"/>
      <c r="M58" s="6"/>
      <c r="N58" s="7"/>
      <c r="O58" s="8"/>
      <c r="P58" s="7"/>
      <c r="Q58" s="6"/>
      <c r="R58" s="7"/>
      <c r="S58" s="6"/>
      <c r="T58" s="7"/>
      <c r="U58" s="6"/>
      <c r="V58" s="7"/>
      <c r="W58" s="8"/>
      <c r="X58" s="7"/>
      <c r="Y58" s="6"/>
      <c r="Z58" s="7"/>
      <c r="AA58" s="6"/>
      <c r="AB58" s="7"/>
      <c r="AC58" s="6"/>
      <c r="AD58" s="7"/>
      <c r="AE58" s="8"/>
      <c r="AF58" s="7"/>
      <c r="AG58" s="6"/>
      <c r="AH58" s="7"/>
      <c r="AI58" s="6"/>
      <c r="AJ58" s="7"/>
      <c r="AK58" s="6"/>
      <c r="AL58" s="7"/>
      <c r="AM58" s="8"/>
      <c r="AN58" s="7"/>
      <c r="AO58" s="6"/>
      <c r="AP58" s="7"/>
      <c r="AQ58" s="6"/>
      <c r="AR58" s="7"/>
      <c r="AS58" s="6"/>
      <c r="AT58" s="7"/>
      <c r="AU58" s="8"/>
      <c r="AV58" s="7"/>
      <c r="AW58" s="6"/>
      <c r="AX58" s="7"/>
      <c r="AY58" s="6"/>
      <c r="AZ58" s="7"/>
      <c r="BA58" s="6"/>
      <c r="BB58" s="7"/>
      <c r="BC58" s="8"/>
      <c r="BD58" s="7"/>
      <c r="BE58" s="6"/>
      <c r="BF58" s="7"/>
      <c r="BG58" s="6"/>
      <c r="BH58" s="7"/>
      <c r="BI58" s="6"/>
      <c r="BJ58" s="7"/>
      <c r="BK58" s="8"/>
      <c r="BL58" s="7"/>
      <c r="BM58" s="6"/>
      <c r="BN58" s="7"/>
      <c r="BO58" s="6"/>
      <c r="BP58" s="7"/>
      <c r="BQ58" s="6"/>
      <c r="BR58" s="7"/>
      <c r="BS58" s="8"/>
      <c r="BT58" s="7"/>
      <c r="BU58" s="6"/>
      <c r="BV58" s="7"/>
      <c r="BW58" s="6"/>
      <c r="BX58" s="7"/>
      <c r="BY58" s="6"/>
      <c r="BZ58" s="7"/>
      <c r="CA58" s="8"/>
      <c r="CB58" s="7"/>
      <c r="CC58" s="6"/>
      <c r="CD58" s="7"/>
      <c r="CE58" s="6"/>
      <c r="CF58" s="7"/>
      <c r="CG58" s="6"/>
      <c r="CH58" s="7"/>
      <c r="CI58" s="8"/>
      <c r="CJ58" s="7"/>
      <c r="CK58" s="6"/>
      <c r="CL58" s="7"/>
      <c r="CM58" s="6"/>
      <c r="CN58" s="7"/>
      <c r="CO58" s="6"/>
      <c r="CP58" s="7"/>
      <c r="CQ58" s="8"/>
      <c r="CR58" s="7"/>
      <c r="CS58" s="6"/>
      <c r="CT58" s="7"/>
      <c r="CU58" s="6"/>
      <c r="CV58" s="7"/>
      <c r="CW58" s="6"/>
      <c r="CX58" s="7"/>
      <c r="CY58" s="8"/>
      <c r="CZ58" s="7"/>
      <c r="DA58" s="6"/>
      <c r="DB58" s="7"/>
      <c r="DC58" s="6"/>
      <c r="DD58" s="7"/>
      <c r="DE58" s="6"/>
      <c r="DF58" s="7"/>
      <c r="DG58" s="8"/>
    </row>
    <row r="59" spans="1:111" x14ac:dyDescent="0.25">
      <c r="A59" s="2"/>
      <c r="B59" s="2"/>
      <c r="C59" s="2"/>
      <c r="D59" s="2"/>
      <c r="E59" s="2"/>
      <c r="F59" s="2"/>
      <c r="G59" s="2" t="s">
        <v>72</v>
      </c>
      <c r="H59" s="2"/>
      <c r="I59" s="6">
        <v>0</v>
      </c>
      <c r="J59" s="7"/>
      <c r="K59" s="6">
        <v>600</v>
      </c>
      <c r="L59" s="7"/>
      <c r="M59" s="6">
        <f t="shared" ref="M59:M65" si="56">ROUND((I59-K59),5)</f>
        <v>-600</v>
      </c>
      <c r="N59" s="7"/>
      <c r="O59" s="8">
        <f t="shared" ref="O59:O65" si="57">ROUND(IF(K59=0, IF(I59=0, 0, 1), I59/K59),5)</f>
        <v>0</v>
      </c>
      <c r="P59" s="7"/>
      <c r="Q59" s="6">
        <v>148.11000000000001</v>
      </c>
      <c r="R59" s="7"/>
      <c r="S59" s="6">
        <v>500</v>
      </c>
      <c r="T59" s="7"/>
      <c r="U59" s="6">
        <f t="shared" ref="U59:U65" si="58">ROUND((Q59-S59),5)</f>
        <v>-351.89</v>
      </c>
      <c r="V59" s="7"/>
      <c r="W59" s="8">
        <f t="shared" ref="W59:W65" si="59">ROUND(IF(S59=0, IF(Q59=0, 0, 1), Q59/S59),5)</f>
        <v>0.29621999999999998</v>
      </c>
      <c r="X59" s="7"/>
      <c r="Y59" s="6">
        <v>510.56</v>
      </c>
      <c r="Z59" s="7"/>
      <c r="AA59" s="6">
        <v>1300</v>
      </c>
      <c r="AB59" s="7"/>
      <c r="AC59" s="6">
        <f t="shared" ref="AC59:AC65" si="60">ROUND((Y59-AA59),5)</f>
        <v>-789.44</v>
      </c>
      <c r="AD59" s="7"/>
      <c r="AE59" s="8">
        <f t="shared" ref="AE59:AE65" si="61">ROUND(IF(AA59=0, IF(Y59=0, 0, 1), Y59/AA59),5)</f>
        <v>0.39273999999999998</v>
      </c>
      <c r="AF59" s="7"/>
      <c r="AG59" s="6">
        <v>158.72999999999999</v>
      </c>
      <c r="AH59" s="7"/>
      <c r="AI59" s="6">
        <v>300</v>
      </c>
      <c r="AJ59" s="7"/>
      <c r="AK59" s="6">
        <f t="shared" ref="AK59:AK65" si="62">ROUND((AG59-AI59),5)</f>
        <v>-141.27000000000001</v>
      </c>
      <c r="AL59" s="7"/>
      <c r="AM59" s="8">
        <f t="shared" ref="AM59:AM65" si="63">ROUND(IF(AI59=0, IF(AG59=0, 0, 1), AG59/AI59),5)</f>
        <v>0.52910000000000001</v>
      </c>
      <c r="AN59" s="7"/>
      <c r="AO59" s="6">
        <v>429.01</v>
      </c>
      <c r="AP59" s="7"/>
      <c r="AQ59" s="6">
        <v>1800</v>
      </c>
      <c r="AR59" s="7"/>
      <c r="AS59" s="6">
        <f t="shared" ref="AS59:AS65" si="64">ROUND((AO59-AQ59),5)</f>
        <v>-1370.99</v>
      </c>
      <c r="AT59" s="7"/>
      <c r="AU59" s="8">
        <f t="shared" ref="AU59:AU65" si="65">ROUND(IF(AQ59=0, IF(AO59=0, 0, 1), AO59/AQ59),5)</f>
        <v>0.23834</v>
      </c>
      <c r="AV59" s="7"/>
      <c r="AW59" s="6">
        <v>785.3</v>
      </c>
      <c r="AX59" s="7"/>
      <c r="AY59" s="6">
        <v>1700</v>
      </c>
      <c r="AZ59" s="7"/>
      <c r="BA59" s="6">
        <f t="shared" ref="BA59:BA65" si="66">ROUND((AW59-AY59),5)</f>
        <v>-914.7</v>
      </c>
      <c r="BB59" s="7"/>
      <c r="BC59" s="8">
        <f t="shared" ref="BC59:BC65" si="67">ROUND(IF(AY59=0, IF(AW59=0, 0, 1), AW59/AY59),5)</f>
        <v>0.46194000000000002</v>
      </c>
      <c r="BD59" s="7"/>
      <c r="BE59" s="6">
        <v>74.09</v>
      </c>
      <c r="BF59" s="7"/>
      <c r="BG59" s="6">
        <v>200</v>
      </c>
      <c r="BH59" s="7"/>
      <c r="BI59" s="6">
        <f t="shared" ref="BI59:BI65" si="68">ROUND((BE59-BG59),5)</f>
        <v>-125.91</v>
      </c>
      <c r="BJ59" s="7"/>
      <c r="BK59" s="8">
        <f t="shared" ref="BK59:BK65" si="69">ROUND(IF(BG59=0, IF(BE59=0, 0, 1), BE59/BG59),5)</f>
        <v>0.37045</v>
      </c>
      <c r="BL59" s="7"/>
      <c r="BM59" s="6">
        <v>1360.43</v>
      </c>
      <c r="BN59" s="7"/>
      <c r="BO59" s="6">
        <v>3500</v>
      </c>
      <c r="BP59" s="7"/>
      <c r="BQ59" s="6">
        <f t="shared" ref="BQ59:BQ65" si="70">ROUND((BM59-BO59),5)</f>
        <v>-2139.5700000000002</v>
      </c>
      <c r="BR59" s="7"/>
      <c r="BS59" s="8">
        <f t="shared" ref="BS59:BS65" si="71">ROUND(IF(BO59=0, IF(BM59=0, 0, 1), BM59/BO59),5)</f>
        <v>0.38868999999999998</v>
      </c>
      <c r="BT59" s="7"/>
      <c r="BU59" s="6">
        <v>74.13</v>
      </c>
      <c r="BV59" s="7"/>
      <c r="BW59" s="6">
        <v>3000</v>
      </c>
      <c r="BX59" s="7"/>
      <c r="BY59" s="6">
        <f t="shared" ref="BY59:BY65" si="72">ROUND((BU59-BW59),5)</f>
        <v>-2925.87</v>
      </c>
      <c r="BZ59" s="7"/>
      <c r="CA59" s="8">
        <f t="shared" ref="CA59:CA65" si="73">ROUND(IF(BW59=0, IF(BU59=0, 0, 1), BU59/BW59),5)</f>
        <v>2.4709999999999999E-2</v>
      </c>
      <c r="CB59" s="7"/>
      <c r="CC59" s="6">
        <v>1154.8699999999999</v>
      </c>
      <c r="CD59" s="7"/>
      <c r="CE59" s="6">
        <v>4500</v>
      </c>
      <c r="CF59" s="7"/>
      <c r="CG59" s="6">
        <f t="shared" ref="CG59:CG65" si="74">ROUND((CC59-CE59),5)</f>
        <v>-3345.13</v>
      </c>
      <c r="CH59" s="7"/>
      <c r="CI59" s="8">
        <f t="shared" ref="CI59:CI65" si="75">ROUND(IF(CE59=0, IF(CC59=0, 0, 1), CC59/CE59),5)</f>
        <v>0.25663999999999998</v>
      </c>
      <c r="CJ59" s="7"/>
      <c r="CK59" s="6">
        <v>74.13</v>
      </c>
      <c r="CL59" s="7"/>
      <c r="CM59" s="6">
        <v>400</v>
      </c>
      <c r="CN59" s="7"/>
      <c r="CO59" s="6">
        <f t="shared" ref="CO59:CO65" si="76">ROUND((CK59-CM59),5)</f>
        <v>-325.87</v>
      </c>
      <c r="CP59" s="7"/>
      <c r="CQ59" s="8">
        <f t="shared" ref="CQ59:CQ65" si="77">ROUND(IF(CM59=0, IF(CK59=0, 0, 1), CK59/CM59),5)</f>
        <v>0.18532999999999999</v>
      </c>
      <c r="CR59" s="7"/>
      <c r="CS59" s="6">
        <v>399.31</v>
      </c>
      <c r="CT59" s="7"/>
      <c r="CU59" s="6">
        <v>3461.29</v>
      </c>
      <c r="CV59" s="7"/>
      <c r="CW59" s="6">
        <f t="shared" ref="CW59:CW65" si="78">ROUND((CS59-CU59),5)</f>
        <v>-3061.98</v>
      </c>
      <c r="CX59" s="7"/>
      <c r="CY59" s="8">
        <f t="shared" ref="CY59:CY65" si="79">ROUND(IF(CU59=0, IF(CS59=0, 0, 1), CS59/CU59),5)</f>
        <v>0.11536</v>
      </c>
      <c r="CZ59" s="7"/>
      <c r="DA59" s="6">
        <f t="shared" ref="DA59:DA65" si="80">ROUND(I59+Q59+Y59+AG59+AO59+AW59+BE59+BM59+BU59+CC59+CK59+CS59,5)</f>
        <v>5168.67</v>
      </c>
      <c r="DB59" s="7"/>
      <c r="DC59" s="6">
        <f t="shared" ref="DC59:DC65" si="81">ROUND(K59+S59+AA59+AI59+AQ59+AY59+BG59+BO59+BW59+CE59+CM59+CU59,5)</f>
        <v>21261.29</v>
      </c>
      <c r="DD59" s="7"/>
      <c r="DE59" s="6">
        <f t="shared" ref="DE59:DE65" si="82">ROUND((DA59-DC59),5)</f>
        <v>-16092.62</v>
      </c>
      <c r="DF59" s="7"/>
      <c r="DG59" s="8">
        <f t="shared" ref="DG59:DG65" si="83">ROUND(IF(DC59=0, IF(DA59=0, 0, 1), DA59/DC59),5)</f>
        <v>0.24310000000000001</v>
      </c>
    </row>
    <row r="60" spans="1:111" ht="15.75" thickBot="1" x14ac:dyDescent="0.3">
      <c r="A60" s="2"/>
      <c r="B60" s="2"/>
      <c r="C60" s="2"/>
      <c r="D60" s="2"/>
      <c r="E60" s="2"/>
      <c r="F60" s="2"/>
      <c r="G60" s="2" t="s">
        <v>73</v>
      </c>
      <c r="H60" s="2"/>
      <c r="I60" s="9">
        <v>0</v>
      </c>
      <c r="J60" s="7"/>
      <c r="K60" s="9">
        <v>4000</v>
      </c>
      <c r="L60" s="7"/>
      <c r="M60" s="9">
        <f t="shared" si="56"/>
        <v>-4000</v>
      </c>
      <c r="N60" s="7"/>
      <c r="O60" s="10">
        <f t="shared" si="57"/>
        <v>0</v>
      </c>
      <c r="P60" s="7"/>
      <c r="Q60" s="9">
        <v>8000</v>
      </c>
      <c r="R60" s="7"/>
      <c r="S60" s="9">
        <v>4000</v>
      </c>
      <c r="T60" s="7"/>
      <c r="U60" s="9">
        <f t="shared" si="58"/>
        <v>4000</v>
      </c>
      <c r="V60" s="7"/>
      <c r="W60" s="10">
        <f t="shared" si="59"/>
        <v>2</v>
      </c>
      <c r="X60" s="7"/>
      <c r="Y60" s="9">
        <v>4000</v>
      </c>
      <c r="Z60" s="7"/>
      <c r="AA60" s="9">
        <v>4000</v>
      </c>
      <c r="AB60" s="7"/>
      <c r="AC60" s="9">
        <f t="shared" si="60"/>
        <v>0</v>
      </c>
      <c r="AD60" s="7"/>
      <c r="AE60" s="10">
        <f t="shared" si="61"/>
        <v>1</v>
      </c>
      <c r="AF60" s="7"/>
      <c r="AG60" s="9">
        <v>4000</v>
      </c>
      <c r="AH60" s="7"/>
      <c r="AI60" s="9">
        <v>4000</v>
      </c>
      <c r="AJ60" s="7"/>
      <c r="AK60" s="9">
        <f t="shared" si="62"/>
        <v>0</v>
      </c>
      <c r="AL60" s="7"/>
      <c r="AM60" s="10">
        <f t="shared" si="63"/>
        <v>1</v>
      </c>
      <c r="AN60" s="7"/>
      <c r="AO60" s="9">
        <v>4000</v>
      </c>
      <c r="AP60" s="7"/>
      <c r="AQ60" s="9">
        <v>4000</v>
      </c>
      <c r="AR60" s="7"/>
      <c r="AS60" s="9">
        <f t="shared" si="64"/>
        <v>0</v>
      </c>
      <c r="AT60" s="7"/>
      <c r="AU60" s="10">
        <f t="shared" si="65"/>
        <v>1</v>
      </c>
      <c r="AV60" s="7"/>
      <c r="AW60" s="9">
        <v>4000</v>
      </c>
      <c r="AX60" s="7"/>
      <c r="AY60" s="9">
        <v>4000</v>
      </c>
      <c r="AZ60" s="7"/>
      <c r="BA60" s="9">
        <f t="shared" si="66"/>
        <v>0</v>
      </c>
      <c r="BB60" s="7"/>
      <c r="BC60" s="10">
        <f t="shared" si="67"/>
        <v>1</v>
      </c>
      <c r="BD60" s="7"/>
      <c r="BE60" s="9">
        <v>4000</v>
      </c>
      <c r="BF60" s="7"/>
      <c r="BG60" s="9">
        <v>4000</v>
      </c>
      <c r="BH60" s="7"/>
      <c r="BI60" s="9">
        <f t="shared" si="68"/>
        <v>0</v>
      </c>
      <c r="BJ60" s="7"/>
      <c r="BK60" s="10">
        <f t="shared" si="69"/>
        <v>1</v>
      </c>
      <c r="BL60" s="7"/>
      <c r="BM60" s="9">
        <v>4000</v>
      </c>
      <c r="BN60" s="7"/>
      <c r="BO60" s="9">
        <v>4000</v>
      </c>
      <c r="BP60" s="7"/>
      <c r="BQ60" s="9">
        <f t="shared" si="70"/>
        <v>0</v>
      </c>
      <c r="BR60" s="7"/>
      <c r="BS60" s="10">
        <f t="shared" si="71"/>
        <v>1</v>
      </c>
      <c r="BT60" s="7"/>
      <c r="BU60" s="9">
        <v>4000</v>
      </c>
      <c r="BV60" s="7"/>
      <c r="BW60" s="9">
        <v>4000</v>
      </c>
      <c r="BX60" s="7"/>
      <c r="BY60" s="9">
        <f t="shared" si="72"/>
        <v>0</v>
      </c>
      <c r="BZ60" s="7"/>
      <c r="CA60" s="10">
        <f t="shared" si="73"/>
        <v>1</v>
      </c>
      <c r="CB60" s="7"/>
      <c r="CC60" s="9">
        <v>4000</v>
      </c>
      <c r="CD60" s="7"/>
      <c r="CE60" s="9">
        <v>4000</v>
      </c>
      <c r="CF60" s="7"/>
      <c r="CG60" s="9">
        <f t="shared" si="74"/>
        <v>0</v>
      </c>
      <c r="CH60" s="7"/>
      <c r="CI60" s="10">
        <f t="shared" si="75"/>
        <v>1</v>
      </c>
      <c r="CJ60" s="7"/>
      <c r="CK60" s="9">
        <v>4000</v>
      </c>
      <c r="CL60" s="7"/>
      <c r="CM60" s="9">
        <v>4000</v>
      </c>
      <c r="CN60" s="7"/>
      <c r="CO60" s="9">
        <f t="shared" si="76"/>
        <v>0</v>
      </c>
      <c r="CP60" s="7"/>
      <c r="CQ60" s="10">
        <f t="shared" si="77"/>
        <v>1</v>
      </c>
      <c r="CR60" s="7"/>
      <c r="CS60" s="9">
        <v>4000</v>
      </c>
      <c r="CT60" s="7"/>
      <c r="CU60" s="9">
        <v>3741.94</v>
      </c>
      <c r="CV60" s="7"/>
      <c r="CW60" s="9">
        <f t="shared" si="78"/>
        <v>258.06</v>
      </c>
      <c r="CX60" s="7"/>
      <c r="CY60" s="10">
        <f t="shared" si="79"/>
        <v>1.0689599999999999</v>
      </c>
      <c r="CZ60" s="7"/>
      <c r="DA60" s="9">
        <f t="shared" si="80"/>
        <v>48000</v>
      </c>
      <c r="DB60" s="7"/>
      <c r="DC60" s="9">
        <f t="shared" si="81"/>
        <v>47741.94</v>
      </c>
      <c r="DD60" s="7"/>
      <c r="DE60" s="9">
        <f t="shared" si="82"/>
        <v>258.06</v>
      </c>
      <c r="DF60" s="7"/>
      <c r="DG60" s="10">
        <f t="shared" si="83"/>
        <v>1.0054099999999999</v>
      </c>
    </row>
    <row r="61" spans="1:111" x14ac:dyDescent="0.25">
      <c r="A61" s="2"/>
      <c r="B61" s="2"/>
      <c r="C61" s="2"/>
      <c r="D61" s="2"/>
      <c r="E61" s="2"/>
      <c r="F61" s="2" t="s">
        <v>74</v>
      </c>
      <c r="G61" s="2"/>
      <c r="H61" s="2"/>
      <c r="I61" s="6">
        <f>ROUND(SUM(I58:I60),5)</f>
        <v>0</v>
      </c>
      <c r="J61" s="7"/>
      <c r="K61" s="6">
        <f>ROUND(SUM(K58:K60),5)</f>
        <v>4600</v>
      </c>
      <c r="L61" s="7"/>
      <c r="M61" s="6">
        <f t="shared" si="56"/>
        <v>-4600</v>
      </c>
      <c r="N61" s="7"/>
      <c r="O61" s="8">
        <f t="shared" si="57"/>
        <v>0</v>
      </c>
      <c r="P61" s="7"/>
      <c r="Q61" s="6">
        <f>ROUND(SUM(Q58:Q60),5)</f>
        <v>8148.11</v>
      </c>
      <c r="R61" s="7"/>
      <c r="S61" s="6">
        <f>ROUND(SUM(S58:S60),5)</f>
        <v>4500</v>
      </c>
      <c r="T61" s="7"/>
      <c r="U61" s="6">
        <f t="shared" si="58"/>
        <v>3648.11</v>
      </c>
      <c r="V61" s="7"/>
      <c r="W61" s="8">
        <f t="shared" si="59"/>
        <v>1.8106899999999999</v>
      </c>
      <c r="X61" s="7"/>
      <c r="Y61" s="6">
        <f>ROUND(SUM(Y58:Y60),5)</f>
        <v>4510.5600000000004</v>
      </c>
      <c r="Z61" s="7"/>
      <c r="AA61" s="6">
        <f>ROUND(SUM(AA58:AA60),5)</f>
        <v>5300</v>
      </c>
      <c r="AB61" s="7"/>
      <c r="AC61" s="6">
        <f t="shared" si="60"/>
        <v>-789.44</v>
      </c>
      <c r="AD61" s="7"/>
      <c r="AE61" s="8">
        <f t="shared" si="61"/>
        <v>0.85104999999999997</v>
      </c>
      <c r="AF61" s="7"/>
      <c r="AG61" s="6">
        <f>ROUND(SUM(AG58:AG60),5)</f>
        <v>4158.7299999999996</v>
      </c>
      <c r="AH61" s="7"/>
      <c r="AI61" s="6">
        <f>ROUND(SUM(AI58:AI60),5)</f>
        <v>4300</v>
      </c>
      <c r="AJ61" s="7"/>
      <c r="AK61" s="6">
        <f t="shared" si="62"/>
        <v>-141.27000000000001</v>
      </c>
      <c r="AL61" s="7"/>
      <c r="AM61" s="8">
        <f t="shared" si="63"/>
        <v>0.96714999999999995</v>
      </c>
      <c r="AN61" s="7"/>
      <c r="AO61" s="6">
        <f>ROUND(SUM(AO58:AO60),5)</f>
        <v>4429.01</v>
      </c>
      <c r="AP61" s="7"/>
      <c r="AQ61" s="6">
        <f>ROUND(SUM(AQ58:AQ60),5)</f>
        <v>5800</v>
      </c>
      <c r="AR61" s="7"/>
      <c r="AS61" s="6">
        <f t="shared" si="64"/>
        <v>-1370.99</v>
      </c>
      <c r="AT61" s="7"/>
      <c r="AU61" s="8">
        <f t="shared" si="65"/>
        <v>0.76361999999999997</v>
      </c>
      <c r="AV61" s="7"/>
      <c r="AW61" s="6">
        <f>ROUND(SUM(AW58:AW60),5)</f>
        <v>4785.3</v>
      </c>
      <c r="AX61" s="7"/>
      <c r="AY61" s="6">
        <f>ROUND(SUM(AY58:AY60),5)</f>
        <v>5700</v>
      </c>
      <c r="AZ61" s="7"/>
      <c r="BA61" s="6">
        <f t="shared" si="66"/>
        <v>-914.7</v>
      </c>
      <c r="BB61" s="7"/>
      <c r="BC61" s="8">
        <f t="shared" si="67"/>
        <v>0.83953</v>
      </c>
      <c r="BD61" s="7"/>
      <c r="BE61" s="6">
        <f>ROUND(SUM(BE58:BE60),5)</f>
        <v>4074.09</v>
      </c>
      <c r="BF61" s="7"/>
      <c r="BG61" s="6">
        <f>ROUND(SUM(BG58:BG60),5)</f>
        <v>4200</v>
      </c>
      <c r="BH61" s="7"/>
      <c r="BI61" s="6">
        <f t="shared" si="68"/>
        <v>-125.91</v>
      </c>
      <c r="BJ61" s="7"/>
      <c r="BK61" s="8">
        <f t="shared" si="69"/>
        <v>0.97001999999999999</v>
      </c>
      <c r="BL61" s="7"/>
      <c r="BM61" s="6">
        <f>ROUND(SUM(BM58:BM60),5)</f>
        <v>5360.43</v>
      </c>
      <c r="BN61" s="7"/>
      <c r="BO61" s="6">
        <f>ROUND(SUM(BO58:BO60),5)</f>
        <v>7500</v>
      </c>
      <c r="BP61" s="7"/>
      <c r="BQ61" s="6">
        <f t="shared" si="70"/>
        <v>-2139.5700000000002</v>
      </c>
      <c r="BR61" s="7"/>
      <c r="BS61" s="8">
        <f t="shared" si="71"/>
        <v>0.71472000000000002</v>
      </c>
      <c r="BT61" s="7"/>
      <c r="BU61" s="6">
        <f>ROUND(SUM(BU58:BU60),5)</f>
        <v>4074.13</v>
      </c>
      <c r="BV61" s="7"/>
      <c r="BW61" s="6">
        <f>ROUND(SUM(BW58:BW60),5)</f>
        <v>7000</v>
      </c>
      <c r="BX61" s="7"/>
      <c r="BY61" s="6">
        <f t="shared" si="72"/>
        <v>-2925.87</v>
      </c>
      <c r="BZ61" s="7"/>
      <c r="CA61" s="8">
        <f t="shared" si="73"/>
        <v>0.58201999999999998</v>
      </c>
      <c r="CB61" s="7"/>
      <c r="CC61" s="6">
        <f>ROUND(SUM(CC58:CC60),5)</f>
        <v>5154.87</v>
      </c>
      <c r="CD61" s="7"/>
      <c r="CE61" s="6">
        <f>ROUND(SUM(CE58:CE60),5)</f>
        <v>8500</v>
      </c>
      <c r="CF61" s="7"/>
      <c r="CG61" s="6">
        <f t="shared" si="74"/>
        <v>-3345.13</v>
      </c>
      <c r="CH61" s="7"/>
      <c r="CI61" s="8">
        <f t="shared" si="75"/>
        <v>0.60646</v>
      </c>
      <c r="CJ61" s="7"/>
      <c r="CK61" s="6">
        <f>ROUND(SUM(CK58:CK60),5)</f>
        <v>4074.13</v>
      </c>
      <c r="CL61" s="7"/>
      <c r="CM61" s="6">
        <f>ROUND(SUM(CM58:CM60),5)</f>
        <v>4400</v>
      </c>
      <c r="CN61" s="7"/>
      <c r="CO61" s="6">
        <f t="shared" si="76"/>
        <v>-325.87</v>
      </c>
      <c r="CP61" s="7"/>
      <c r="CQ61" s="8">
        <f t="shared" si="77"/>
        <v>0.92593999999999999</v>
      </c>
      <c r="CR61" s="7"/>
      <c r="CS61" s="6">
        <f>ROUND(SUM(CS58:CS60),5)</f>
        <v>4399.3100000000004</v>
      </c>
      <c r="CT61" s="7"/>
      <c r="CU61" s="6">
        <f>ROUND(SUM(CU58:CU60),5)</f>
        <v>7203.23</v>
      </c>
      <c r="CV61" s="7"/>
      <c r="CW61" s="6">
        <f t="shared" si="78"/>
        <v>-2803.92</v>
      </c>
      <c r="CX61" s="7"/>
      <c r="CY61" s="8">
        <f t="shared" si="79"/>
        <v>0.61073999999999995</v>
      </c>
      <c r="CZ61" s="7"/>
      <c r="DA61" s="6">
        <f t="shared" si="80"/>
        <v>53168.67</v>
      </c>
      <c r="DB61" s="7"/>
      <c r="DC61" s="6">
        <f t="shared" si="81"/>
        <v>69003.23</v>
      </c>
      <c r="DD61" s="7"/>
      <c r="DE61" s="6">
        <f t="shared" si="82"/>
        <v>-15834.56</v>
      </c>
      <c r="DF61" s="7"/>
      <c r="DG61" s="8">
        <f t="shared" si="83"/>
        <v>0.77051999999999998</v>
      </c>
    </row>
    <row r="62" spans="1:111" x14ac:dyDescent="0.25">
      <c r="A62" s="2"/>
      <c r="B62" s="2"/>
      <c r="C62" s="2"/>
      <c r="D62" s="2"/>
      <c r="E62" s="2"/>
      <c r="F62" s="2" t="s">
        <v>75</v>
      </c>
      <c r="G62" s="2"/>
      <c r="H62" s="2"/>
      <c r="I62" s="6">
        <v>536.25</v>
      </c>
      <c r="J62" s="7"/>
      <c r="K62" s="6">
        <v>6000</v>
      </c>
      <c r="L62" s="7"/>
      <c r="M62" s="6">
        <f t="shared" si="56"/>
        <v>-5463.75</v>
      </c>
      <c r="N62" s="7"/>
      <c r="O62" s="8">
        <f t="shared" si="57"/>
        <v>8.9380000000000001E-2</v>
      </c>
      <c r="P62" s="7"/>
      <c r="Q62" s="6">
        <v>2145</v>
      </c>
      <c r="R62" s="7"/>
      <c r="S62" s="6">
        <v>6000</v>
      </c>
      <c r="T62" s="7"/>
      <c r="U62" s="6">
        <f t="shared" si="58"/>
        <v>-3855</v>
      </c>
      <c r="V62" s="7"/>
      <c r="W62" s="8">
        <f t="shared" si="59"/>
        <v>0.35749999999999998</v>
      </c>
      <c r="X62" s="7"/>
      <c r="Y62" s="6">
        <v>247.5</v>
      </c>
      <c r="Z62" s="7"/>
      <c r="AA62" s="6">
        <v>6000</v>
      </c>
      <c r="AB62" s="7"/>
      <c r="AC62" s="6">
        <f t="shared" si="60"/>
        <v>-5752.5</v>
      </c>
      <c r="AD62" s="7"/>
      <c r="AE62" s="8">
        <f t="shared" si="61"/>
        <v>4.1250000000000002E-2</v>
      </c>
      <c r="AF62" s="7"/>
      <c r="AG62" s="6">
        <v>7690</v>
      </c>
      <c r="AH62" s="7"/>
      <c r="AI62" s="6">
        <v>6000</v>
      </c>
      <c r="AJ62" s="7"/>
      <c r="AK62" s="6">
        <f t="shared" si="62"/>
        <v>1690</v>
      </c>
      <c r="AL62" s="7"/>
      <c r="AM62" s="8">
        <f t="shared" si="63"/>
        <v>1.2816700000000001</v>
      </c>
      <c r="AN62" s="7"/>
      <c r="AO62" s="6">
        <v>1662.5</v>
      </c>
      <c r="AP62" s="7"/>
      <c r="AQ62" s="6">
        <v>6000</v>
      </c>
      <c r="AR62" s="7"/>
      <c r="AS62" s="6">
        <f t="shared" si="64"/>
        <v>-4337.5</v>
      </c>
      <c r="AT62" s="7"/>
      <c r="AU62" s="8">
        <f t="shared" si="65"/>
        <v>0.27707999999999999</v>
      </c>
      <c r="AV62" s="7"/>
      <c r="AW62" s="6">
        <v>7130</v>
      </c>
      <c r="AX62" s="7"/>
      <c r="AY62" s="6">
        <v>6000</v>
      </c>
      <c r="AZ62" s="7"/>
      <c r="BA62" s="6">
        <f t="shared" si="66"/>
        <v>1130</v>
      </c>
      <c r="BB62" s="7"/>
      <c r="BC62" s="8">
        <f t="shared" si="67"/>
        <v>1.1883300000000001</v>
      </c>
      <c r="BD62" s="7"/>
      <c r="BE62" s="6">
        <v>3057.5</v>
      </c>
      <c r="BF62" s="7"/>
      <c r="BG62" s="6">
        <v>6000</v>
      </c>
      <c r="BH62" s="7"/>
      <c r="BI62" s="6">
        <f t="shared" si="68"/>
        <v>-2942.5</v>
      </c>
      <c r="BJ62" s="7"/>
      <c r="BK62" s="8">
        <f t="shared" si="69"/>
        <v>0.50958000000000003</v>
      </c>
      <c r="BL62" s="7"/>
      <c r="BM62" s="6">
        <v>5000</v>
      </c>
      <c r="BN62" s="7"/>
      <c r="BO62" s="6">
        <v>6000</v>
      </c>
      <c r="BP62" s="7"/>
      <c r="BQ62" s="6">
        <f t="shared" si="70"/>
        <v>-1000</v>
      </c>
      <c r="BR62" s="7"/>
      <c r="BS62" s="8">
        <f t="shared" si="71"/>
        <v>0.83333000000000002</v>
      </c>
      <c r="BT62" s="7"/>
      <c r="BU62" s="6">
        <v>6901.5</v>
      </c>
      <c r="BV62" s="7"/>
      <c r="BW62" s="6">
        <v>6000</v>
      </c>
      <c r="BX62" s="7"/>
      <c r="BY62" s="6">
        <f t="shared" si="72"/>
        <v>901.5</v>
      </c>
      <c r="BZ62" s="7"/>
      <c r="CA62" s="8">
        <f t="shared" si="73"/>
        <v>1.15025</v>
      </c>
      <c r="CB62" s="7"/>
      <c r="CC62" s="6">
        <v>9896</v>
      </c>
      <c r="CD62" s="7"/>
      <c r="CE62" s="6">
        <v>6000</v>
      </c>
      <c r="CF62" s="7"/>
      <c r="CG62" s="6">
        <f t="shared" si="74"/>
        <v>3896</v>
      </c>
      <c r="CH62" s="7"/>
      <c r="CI62" s="8">
        <f t="shared" si="75"/>
        <v>1.64933</v>
      </c>
      <c r="CJ62" s="7"/>
      <c r="CK62" s="6">
        <v>-2500</v>
      </c>
      <c r="CL62" s="7"/>
      <c r="CM62" s="6">
        <v>6000</v>
      </c>
      <c r="CN62" s="7"/>
      <c r="CO62" s="6">
        <f t="shared" si="76"/>
        <v>-8500</v>
      </c>
      <c r="CP62" s="7"/>
      <c r="CQ62" s="8">
        <f t="shared" si="77"/>
        <v>-0.41666999999999998</v>
      </c>
      <c r="CR62" s="7"/>
      <c r="CS62" s="6">
        <v>5000</v>
      </c>
      <c r="CT62" s="7"/>
      <c r="CU62" s="6">
        <v>5612.9</v>
      </c>
      <c r="CV62" s="7"/>
      <c r="CW62" s="6">
        <f t="shared" si="78"/>
        <v>-612.9</v>
      </c>
      <c r="CX62" s="7"/>
      <c r="CY62" s="8">
        <f t="shared" si="79"/>
        <v>0.89080999999999999</v>
      </c>
      <c r="CZ62" s="7"/>
      <c r="DA62" s="6">
        <f t="shared" si="80"/>
        <v>46766.25</v>
      </c>
      <c r="DB62" s="7"/>
      <c r="DC62" s="6">
        <f t="shared" si="81"/>
        <v>71612.899999999994</v>
      </c>
      <c r="DD62" s="7"/>
      <c r="DE62" s="6">
        <f t="shared" si="82"/>
        <v>-24846.65</v>
      </c>
      <c r="DF62" s="7"/>
      <c r="DG62" s="8">
        <f t="shared" si="83"/>
        <v>0.65303999999999995</v>
      </c>
    </row>
    <row r="63" spans="1:111" x14ac:dyDescent="0.25">
      <c r="A63" s="2"/>
      <c r="B63" s="2"/>
      <c r="C63" s="2"/>
      <c r="D63" s="2"/>
      <c r="E63" s="2"/>
      <c r="F63" s="2" t="s">
        <v>76</v>
      </c>
      <c r="G63" s="2"/>
      <c r="H63" s="2"/>
      <c r="I63" s="6">
        <v>0</v>
      </c>
      <c r="J63" s="7"/>
      <c r="K63" s="6">
        <v>0</v>
      </c>
      <c r="L63" s="7"/>
      <c r="M63" s="6">
        <f t="shared" si="56"/>
        <v>0</v>
      </c>
      <c r="N63" s="7"/>
      <c r="O63" s="8">
        <f t="shared" si="57"/>
        <v>0</v>
      </c>
      <c r="P63" s="7"/>
      <c r="Q63" s="6">
        <v>0</v>
      </c>
      <c r="R63" s="7"/>
      <c r="S63" s="6">
        <v>0</v>
      </c>
      <c r="T63" s="7"/>
      <c r="U63" s="6">
        <f t="shared" si="58"/>
        <v>0</v>
      </c>
      <c r="V63" s="7"/>
      <c r="W63" s="8">
        <f t="shared" si="59"/>
        <v>0</v>
      </c>
      <c r="X63" s="7"/>
      <c r="Y63" s="6">
        <v>0</v>
      </c>
      <c r="Z63" s="7"/>
      <c r="AA63" s="6">
        <v>0</v>
      </c>
      <c r="AB63" s="7"/>
      <c r="AC63" s="6">
        <f t="shared" si="60"/>
        <v>0</v>
      </c>
      <c r="AD63" s="7"/>
      <c r="AE63" s="8">
        <f t="shared" si="61"/>
        <v>0</v>
      </c>
      <c r="AF63" s="7"/>
      <c r="AG63" s="6">
        <v>0</v>
      </c>
      <c r="AH63" s="7"/>
      <c r="AI63" s="6">
        <v>0</v>
      </c>
      <c r="AJ63" s="7"/>
      <c r="AK63" s="6">
        <f t="shared" si="62"/>
        <v>0</v>
      </c>
      <c r="AL63" s="7"/>
      <c r="AM63" s="8">
        <f t="shared" si="63"/>
        <v>0</v>
      </c>
      <c r="AN63" s="7"/>
      <c r="AO63" s="6">
        <v>0</v>
      </c>
      <c r="AP63" s="7"/>
      <c r="AQ63" s="6">
        <v>0</v>
      </c>
      <c r="AR63" s="7"/>
      <c r="AS63" s="6">
        <f t="shared" si="64"/>
        <v>0</v>
      </c>
      <c r="AT63" s="7"/>
      <c r="AU63" s="8">
        <f t="shared" si="65"/>
        <v>0</v>
      </c>
      <c r="AV63" s="7"/>
      <c r="AW63" s="6">
        <v>0</v>
      </c>
      <c r="AX63" s="7"/>
      <c r="AY63" s="6">
        <v>0</v>
      </c>
      <c r="AZ63" s="7"/>
      <c r="BA63" s="6">
        <f t="shared" si="66"/>
        <v>0</v>
      </c>
      <c r="BB63" s="7"/>
      <c r="BC63" s="8">
        <f t="shared" si="67"/>
        <v>0</v>
      </c>
      <c r="BD63" s="7"/>
      <c r="BE63" s="6">
        <v>0</v>
      </c>
      <c r="BF63" s="7"/>
      <c r="BG63" s="6">
        <v>0</v>
      </c>
      <c r="BH63" s="7"/>
      <c r="BI63" s="6">
        <f t="shared" si="68"/>
        <v>0</v>
      </c>
      <c r="BJ63" s="7"/>
      <c r="BK63" s="8">
        <f t="shared" si="69"/>
        <v>0</v>
      </c>
      <c r="BL63" s="7"/>
      <c r="BM63" s="6">
        <v>0</v>
      </c>
      <c r="BN63" s="7"/>
      <c r="BO63" s="6">
        <v>0</v>
      </c>
      <c r="BP63" s="7"/>
      <c r="BQ63" s="6">
        <f t="shared" si="70"/>
        <v>0</v>
      </c>
      <c r="BR63" s="7"/>
      <c r="BS63" s="8">
        <f t="shared" si="71"/>
        <v>0</v>
      </c>
      <c r="BT63" s="7"/>
      <c r="BU63" s="6">
        <v>92.84</v>
      </c>
      <c r="BV63" s="7"/>
      <c r="BW63" s="6">
        <v>200</v>
      </c>
      <c r="BX63" s="7"/>
      <c r="BY63" s="6">
        <f t="shared" si="72"/>
        <v>-107.16</v>
      </c>
      <c r="BZ63" s="7"/>
      <c r="CA63" s="8">
        <f t="shared" si="73"/>
        <v>0.4642</v>
      </c>
      <c r="CB63" s="7"/>
      <c r="CC63" s="6">
        <v>0</v>
      </c>
      <c r="CD63" s="7"/>
      <c r="CE63" s="6">
        <v>0</v>
      </c>
      <c r="CF63" s="7"/>
      <c r="CG63" s="6">
        <f t="shared" si="74"/>
        <v>0</v>
      </c>
      <c r="CH63" s="7"/>
      <c r="CI63" s="8">
        <f t="shared" si="75"/>
        <v>0</v>
      </c>
      <c r="CJ63" s="7"/>
      <c r="CK63" s="6">
        <v>0</v>
      </c>
      <c r="CL63" s="7"/>
      <c r="CM63" s="6">
        <v>0</v>
      </c>
      <c r="CN63" s="7"/>
      <c r="CO63" s="6">
        <f t="shared" si="76"/>
        <v>0</v>
      </c>
      <c r="CP63" s="7"/>
      <c r="CQ63" s="8">
        <f t="shared" si="77"/>
        <v>0</v>
      </c>
      <c r="CR63" s="7"/>
      <c r="CS63" s="6">
        <v>0</v>
      </c>
      <c r="CT63" s="7"/>
      <c r="CU63" s="6">
        <v>0</v>
      </c>
      <c r="CV63" s="7"/>
      <c r="CW63" s="6">
        <f t="shared" si="78"/>
        <v>0</v>
      </c>
      <c r="CX63" s="7"/>
      <c r="CY63" s="8">
        <f t="shared" si="79"/>
        <v>0</v>
      </c>
      <c r="CZ63" s="7"/>
      <c r="DA63" s="6">
        <f t="shared" si="80"/>
        <v>92.84</v>
      </c>
      <c r="DB63" s="7"/>
      <c r="DC63" s="6">
        <f t="shared" si="81"/>
        <v>200</v>
      </c>
      <c r="DD63" s="7"/>
      <c r="DE63" s="6">
        <f t="shared" si="82"/>
        <v>-107.16</v>
      </c>
      <c r="DF63" s="7"/>
      <c r="DG63" s="8">
        <f t="shared" si="83"/>
        <v>0.4642</v>
      </c>
    </row>
    <row r="64" spans="1:111" ht="15.75" thickBot="1" x14ac:dyDescent="0.3">
      <c r="A64" s="2"/>
      <c r="B64" s="2"/>
      <c r="C64" s="2"/>
      <c r="D64" s="2"/>
      <c r="E64" s="2"/>
      <c r="F64" s="2" t="s">
        <v>77</v>
      </c>
      <c r="G64" s="2"/>
      <c r="H64" s="2"/>
      <c r="I64" s="9">
        <v>0</v>
      </c>
      <c r="J64" s="7"/>
      <c r="K64" s="9">
        <v>0</v>
      </c>
      <c r="L64" s="7"/>
      <c r="M64" s="9">
        <f t="shared" si="56"/>
        <v>0</v>
      </c>
      <c r="N64" s="7"/>
      <c r="O64" s="10">
        <f t="shared" si="57"/>
        <v>0</v>
      </c>
      <c r="P64" s="7"/>
      <c r="Q64" s="9">
        <v>0</v>
      </c>
      <c r="R64" s="7"/>
      <c r="S64" s="9">
        <v>0</v>
      </c>
      <c r="T64" s="7"/>
      <c r="U64" s="9">
        <f t="shared" si="58"/>
        <v>0</v>
      </c>
      <c r="V64" s="7"/>
      <c r="W64" s="10">
        <f t="shared" si="59"/>
        <v>0</v>
      </c>
      <c r="X64" s="7"/>
      <c r="Y64" s="9">
        <v>0</v>
      </c>
      <c r="Z64" s="7"/>
      <c r="AA64" s="9">
        <v>0</v>
      </c>
      <c r="AB64" s="7"/>
      <c r="AC64" s="9">
        <f t="shared" si="60"/>
        <v>0</v>
      </c>
      <c r="AD64" s="7"/>
      <c r="AE64" s="10">
        <f t="shared" si="61"/>
        <v>0</v>
      </c>
      <c r="AF64" s="7"/>
      <c r="AG64" s="9">
        <v>0</v>
      </c>
      <c r="AH64" s="7"/>
      <c r="AI64" s="9">
        <v>0</v>
      </c>
      <c r="AJ64" s="7"/>
      <c r="AK64" s="9">
        <f t="shared" si="62"/>
        <v>0</v>
      </c>
      <c r="AL64" s="7"/>
      <c r="AM64" s="10">
        <f t="shared" si="63"/>
        <v>0</v>
      </c>
      <c r="AN64" s="7"/>
      <c r="AO64" s="9">
        <v>0</v>
      </c>
      <c r="AP64" s="7"/>
      <c r="AQ64" s="9">
        <v>0</v>
      </c>
      <c r="AR64" s="7"/>
      <c r="AS64" s="9">
        <f t="shared" si="64"/>
        <v>0</v>
      </c>
      <c r="AT64" s="7"/>
      <c r="AU64" s="10">
        <f t="shared" si="65"/>
        <v>0</v>
      </c>
      <c r="AV64" s="7"/>
      <c r="AW64" s="9">
        <v>0</v>
      </c>
      <c r="AX64" s="7"/>
      <c r="AY64" s="9">
        <v>0</v>
      </c>
      <c r="AZ64" s="7"/>
      <c r="BA64" s="9">
        <f t="shared" si="66"/>
        <v>0</v>
      </c>
      <c r="BB64" s="7"/>
      <c r="BC64" s="10">
        <f t="shared" si="67"/>
        <v>0</v>
      </c>
      <c r="BD64" s="7"/>
      <c r="BE64" s="9">
        <v>0</v>
      </c>
      <c r="BF64" s="7"/>
      <c r="BG64" s="9">
        <v>0</v>
      </c>
      <c r="BH64" s="7"/>
      <c r="BI64" s="9">
        <f t="shared" si="68"/>
        <v>0</v>
      </c>
      <c r="BJ64" s="7"/>
      <c r="BK64" s="10">
        <f t="shared" si="69"/>
        <v>0</v>
      </c>
      <c r="BL64" s="7"/>
      <c r="BM64" s="9">
        <v>0</v>
      </c>
      <c r="BN64" s="7"/>
      <c r="BO64" s="9">
        <v>0</v>
      </c>
      <c r="BP64" s="7"/>
      <c r="BQ64" s="9">
        <f t="shared" si="70"/>
        <v>0</v>
      </c>
      <c r="BR64" s="7"/>
      <c r="BS64" s="10">
        <f t="shared" si="71"/>
        <v>0</v>
      </c>
      <c r="BT64" s="7"/>
      <c r="BU64" s="9">
        <v>0</v>
      </c>
      <c r="BV64" s="7"/>
      <c r="BW64" s="9">
        <v>0</v>
      </c>
      <c r="BX64" s="7"/>
      <c r="BY64" s="9">
        <f t="shared" si="72"/>
        <v>0</v>
      </c>
      <c r="BZ64" s="7"/>
      <c r="CA64" s="10">
        <f t="shared" si="73"/>
        <v>0</v>
      </c>
      <c r="CB64" s="7"/>
      <c r="CC64" s="9">
        <v>0</v>
      </c>
      <c r="CD64" s="7"/>
      <c r="CE64" s="9">
        <v>0</v>
      </c>
      <c r="CF64" s="7"/>
      <c r="CG64" s="9">
        <f t="shared" si="74"/>
        <v>0</v>
      </c>
      <c r="CH64" s="7"/>
      <c r="CI64" s="10">
        <f t="shared" si="75"/>
        <v>0</v>
      </c>
      <c r="CJ64" s="7"/>
      <c r="CK64" s="9">
        <v>0</v>
      </c>
      <c r="CL64" s="7"/>
      <c r="CM64" s="9">
        <v>0</v>
      </c>
      <c r="CN64" s="7"/>
      <c r="CO64" s="9">
        <f t="shared" si="76"/>
        <v>0</v>
      </c>
      <c r="CP64" s="7"/>
      <c r="CQ64" s="10">
        <f t="shared" si="77"/>
        <v>0</v>
      </c>
      <c r="CR64" s="7"/>
      <c r="CS64" s="9">
        <v>0</v>
      </c>
      <c r="CT64" s="7"/>
      <c r="CU64" s="9">
        <v>0</v>
      </c>
      <c r="CV64" s="7"/>
      <c r="CW64" s="9">
        <f t="shared" si="78"/>
        <v>0</v>
      </c>
      <c r="CX64" s="7"/>
      <c r="CY64" s="10">
        <f t="shared" si="79"/>
        <v>0</v>
      </c>
      <c r="CZ64" s="7"/>
      <c r="DA64" s="9">
        <f t="shared" si="80"/>
        <v>0</v>
      </c>
      <c r="DB64" s="7"/>
      <c r="DC64" s="9">
        <f t="shared" si="81"/>
        <v>0</v>
      </c>
      <c r="DD64" s="7"/>
      <c r="DE64" s="9">
        <f t="shared" si="82"/>
        <v>0</v>
      </c>
      <c r="DF64" s="7"/>
      <c r="DG64" s="10">
        <f t="shared" si="83"/>
        <v>0</v>
      </c>
    </row>
    <row r="65" spans="1:111" x14ac:dyDescent="0.25">
      <c r="A65" s="2"/>
      <c r="B65" s="2"/>
      <c r="C65" s="2"/>
      <c r="D65" s="2"/>
      <c r="E65" s="2" t="s">
        <v>78</v>
      </c>
      <c r="F65" s="2"/>
      <c r="G65" s="2"/>
      <c r="H65" s="2"/>
      <c r="I65" s="6">
        <f>ROUND(I47+I53+I57+SUM(I61:I64),5)</f>
        <v>536.25</v>
      </c>
      <c r="J65" s="7"/>
      <c r="K65" s="6">
        <f>ROUND(K47+K53+K57+SUM(K61:K64),5)</f>
        <v>28600</v>
      </c>
      <c r="L65" s="7"/>
      <c r="M65" s="6">
        <f t="shared" si="56"/>
        <v>-28063.75</v>
      </c>
      <c r="N65" s="7"/>
      <c r="O65" s="8">
        <f t="shared" si="57"/>
        <v>1.8749999999999999E-2</v>
      </c>
      <c r="P65" s="7"/>
      <c r="Q65" s="6">
        <f>ROUND(Q47+Q53+Q57+SUM(Q61:Q64),5)</f>
        <v>49320.33</v>
      </c>
      <c r="R65" s="7"/>
      <c r="S65" s="6">
        <f>ROUND(S47+S53+S57+SUM(S61:S64),5)</f>
        <v>28900</v>
      </c>
      <c r="T65" s="7"/>
      <c r="U65" s="6">
        <f t="shared" si="58"/>
        <v>20420.330000000002</v>
      </c>
      <c r="V65" s="7"/>
      <c r="W65" s="8">
        <f t="shared" si="59"/>
        <v>1.7065900000000001</v>
      </c>
      <c r="X65" s="7"/>
      <c r="Y65" s="6">
        <f>ROUND(Y47+Y53+Y57+SUM(Y61:Y64),5)</f>
        <v>22758.06</v>
      </c>
      <c r="Z65" s="7"/>
      <c r="AA65" s="6">
        <f>ROUND(AA47+AA53+AA57+SUM(AA61:AA64),5)</f>
        <v>29700</v>
      </c>
      <c r="AB65" s="7"/>
      <c r="AC65" s="6">
        <f t="shared" si="60"/>
        <v>-6941.94</v>
      </c>
      <c r="AD65" s="7"/>
      <c r="AE65" s="8">
        <f t="shared" si="61"/>
        <v>0.76626000000000005</v>
      </c>
      <c r="AF65" s="7"/>
      <c r="AG65" s="6">
        <f>ROUND(AG47+AG53+AG57+SUM(AG61:AG64),5)</f>
        <v>30261.7</v>
      </c>
      <c r="AH65" s="7"/>
      <c r="AI65" s="6">
        <f>ROUND(AI47+AI53+AI57+SUM(AI61:AI64),5)</f>
        <v>28700</v>
      </c>
      <c r="AJ65" s="7"/>
      <c r="AK65" s="6">
        <f t="shared" si="62"/>
        <v>1561.7</v>
      </c>
      <c r="AL65" s="7"/>
      <c r="AM65" s="8">
        <f t="shared" si="63"/>
        <v>1.0544100000000001</v>
      </c>
      <c r="AN65" s="7"/>
      <c r="AO65" s="6">
        <f>ROUND(AO47+AO53+AO57+SUM(AO61:AO64),5)</f>
        <v>24117.51</v>
      </c>
      <c r="AP65" s="7"/>
      <c r="AQ65" s="6">
        <f>ROUND(AQ47+AQ53+AQ57+SUM(AQ61:AQ64),5)</f>
        <v>30200</v>
      </c>
      <c r="AR65" s="7"/>
      <c r="AS65" s="6">
        <f t="shared" si="64"/>
        <v>-6082.49</v>
      </c>
      <c r="AT65" s="7"/>
      <c r="AU65" s="8">
        <f t="shared" si="65"/>
        <v>0.79859000000000002</v>
      </c>
      <c r="AV65" s="7"/>
      <c r="AW65" s="6">
        <f>ROUND(AW47+AW53+AW57+SUM(AW61:AW64),5)</f>
        <v>30621.8</v>
      </c>
      <c r="AX65" s="7"/>
      <c r="AY65" s="6">
        <f>ROUND(AY47+AY53+AY57+SUM(AY61:AY64),5)</f>
        <v>30100</v>
      </c>
      <c r="AZ65" s="7"/>
      <c r="BA65" s="6">
        <f t="shared" si="66"/>
        <v>521.79999999999995</v>
      </c>
      <c r="BB65" s="7"/>
      <c r="BC65" s="8">
        <f t="shared" si="67"/>
        <v>1.0173399999999999</v>
      </c>
      <c r="BD65" s="7"/>
      <c r="BE65" s="6">
        <f>ROUND(BE47+BE53+BE57+SUM(BE61:BE64),5)</f>
        <v>25184.14</v>
      </c>
      <c r="BF65" s="7"/>
      <c r="BG65" s="6">
        <f>ROUND(BG47+BG53+BG57+SUM(BG61:BG64),5)</f>
        <v>28200</v>
      </c>
      <c r="BH65" s="7"/>
      <c r="BI65" s="6">
        <f t="shared" si="68"/>
        <v>-3015.86</v>
      </c>
      <c r="BJ65" s="7"/>
      <c r="BK65" s="8">
        <f t="shared" si="69"/>
        <v>0.89305000000000001</v>
      </c>
      <c r="BL65" s="7"/>
      <c r="BM65" s="6">
        <f>ROUND(BM47+BM53+BM57+SUM(BM61:BM64),5)</f>
        <v>28632.28</v>
      </c>
      <c r="BN65" s="7"/>
      <c r="BO65" s="6">
        <f>ROUND(BO47+BO53+BO57+SUM(BO61:BO64),5)</f>
        <v>31900</v>
      </c>
      <c r="BP65" s="7"/>
      <c r="BQ65" s="6">
        <f t="shared" si="70"/>
        <v>-3267.72</v>
      </c>
      <c r="BR65" s="7"/>
      <c r="BS65" s="8">
        <f t="shared" si="71"/>
        <v>0.89756000000000002</v>
      </c>
      <c r="BT65" s="7"/>
      <c r="BU65" s="6">
        <f>ROUND(BU47+BU53+BU57+SUM(BU61:BU64),5)</f>
        <v>29616.74</v>
      </c>
      <c r="BV65" s="7"/>
      <c r="BW65" s="6">
        <f>ROUND(BW47+BW53+BW57+SUM(BW61:BW64),5)</f>
        <v>31600</v>
      </c>
      <c r="BX65" s="7"/>
      <c r="BY65" s="6">
        <f t="shared" si="72"/>
        <v>-1983.26</v>
      </c>
      <c r="BZ65" s="7"/>
      <c r="CA65" s="8">
        <f t="shared" si="73"/>
        <v>0.93723999999999996</v>
      </c>
      <c r="CB65" s="7"/>
      <c r="CC65" s="6">
        <f>ROUND(CC47+CC53+CC57+SUM(CC61:CC64),5)</f>
        <v>33382.07</v>
      </c>
      <c r="CD65" s="7"/>
      <c r="CE65" s="6">
        <f>ROUND(CE47+CE53+CE57+SUM(CE61:CE64),5)</f>
        <v>32900</v>
      </c>
      <c r="CF65" s="7"/>
      <c r="CG65" s="6">
        <f t="shared" si="74"/>
        <v>482.07</v>
      </c>
      <c r="CH65" s="7"/>
      <c r="CI65" s="8">
        <f t="shared" si="75"/>
        <v>1.0146500000000001</v>
      </c>
      <c r="CJ65" s="7"/>
      <c r="CK65" s="6">
        <f>ROUND(CK47+CK53+CK57+SUM(CK61:CK64),5)</f>
        <v>19574.13</v>
      </c>
      <c r="CL65" s="7"/>
      <c r="CM65" s="6">
        <f>ROUND(CM47+CM53+CM57+SUM(CM61:CM64),5)</f>
        <v>28800</v>
      </c>
      <c r="CN65" s="7"/>
      <c r="CO65" s="6">
        <f t="shared" si="76"/>
        <v>-9225.8700000000008</v>
      </c>
      <c r="CP65" s="7"/>
      <c r="CQ65" s="8">
        <f t="shared" si="77"/>
        <v>0.67966000000000004</v>
      </c>
      <c r="CR65" s="7"/>
      <c r="CS65" s="6">
        <f>ROUND(CS47+CS53+CS57+SUM(CS61:CS64),5)</f>
        <v>29032.07</v>
      </c>
      <c r="CT65" s="7"/>
      <c r="CU65" s="6">
        <f>ROUND(CU47+CU53+CU57+SUM(CU61:CU64),5)</f>
        <v>30029.040000000001</v>
      </c>
      <c r="CV65" s="7"/>
      <c r="CW65" s="6">
        <f t="shared" si="78"/>
        <v>-996.97</v>
      </c>
      <c r="CX65" s="7"/>
      <c r="CY65" s="8">
        <f t="shared" si="79"/>
        <v>0.96679999999999999</v>
      </c>
      <c r="CZ65" s="7"/>
      <c r="DA65" s="6">
        <f t="shared" si="80"/>
        <v>323037.08</v>
      </c>
      <c r="DB65" s="7"/>
      <c r="DC65" s="6">
        <f t="shared" si="81"/>
        <v>359629.04</v>
      </c>
      <c r="DD65" s="7"/>
      <c r="DE65" s="6">
        <f t="shared" si="82"/>
        <v>-36591.96</v>
      </c>
      <c r="DF65" s="7"/>
      <c r="DG65" s="8">
        <f t="shared" si="83"/>
        <v>0.89824999999999999</v>
      </c>
    </row>
    <row r="66" spans="1:111" x14ac:dyDescent="0.25">
      <c r="A66" s="2"/>
      <c r="B66" s="2"/>
      <c r="C66" s="2"/>
      <c r="D66" s="2"/>
      <c r="E66" s="2" t="s">
        <v>79</v>
      </c>
      <c r="F66" s="2"/>
      <c r="G66" s="2"/>
      <c r="H66" s="2"/>
      <c r="I66" s="6"/>
      <c r="J66" s="7"/>
      <c r="K66" s="6"/>
      <c r="L66" s="7"/>
      <c r="M66" s="6"/>
      <c r="N66" s="7"/>
      <c r="O66" s="8"/>
      <c r="P66" s="7"/>
      <c r="Q66" s="6"/>
      <c r="R66" s="7"/>
      <c r="S66" s="6"/>
      <c r="T66" s="7"/>
      <c r="U66" s="6"/>
      <c r="V66" s="7"/>
      <c r="W66" s="8"/>
      <c r="X66" s="7"/>
      <c r="Y66" s="6"/>
      <c r="Z66" s="7"/>
      <c r="AA66" s="6"/>
      <c r="AB66" s="7"/>
      <c r="AC66" s="6"/>
      <c r="AD66" s="7"/>
      <c r="AE66" s="8"/>
      <c r="AF66" s="7"/>
      <c r="AG66" s="6"/>
      <c r="AH66" s="7"/>
      <c r="AI66" s="6"/>
      <c r="AJ66" s="7"/>
      <c r="AK66" s="6"/>
      <c r="AL66" s="7"/>
      <c r="AM66" s="8"/>
      <c r="AN66" s="7"/>
      <c r="AO66" s="6"/>
      <c r="AP66" s="7"/>
      <c r="AQ66" s="6"/>
      <c r="AR66" s="7"/>
      <c r="AS66" s="6"/>
      <c r="AT66" s="7"/>
      <c r="AU66" s="8"/>
      <c r="AV66" s="7"/>
      <c r="AW66" s="6"/>
      <c r="AX66" s="7"/>
      <c r="AY66" s="6"/>
      <c r="AZ66" s="7"/>
      <c r="BA66" s="6"/>
      <c r="BB66" s="7"/>
      <c r="BC66" s="8"/>
      <c r="BD66" s="7"/>
      <c r="BE66" s="6"/>
      <c r="BF66" s="7"/>
      <c r="BG66" s="6"/>
      <c r="BH66" s="7"/>
      <c r="BI66" s="6"/>
      <c r="BJ66" s="7"/>
      <c r="BK66" s="8"/>
      <c r="BL66" s="7"/>
      <c r="BM66" s="6"/>
      <c r="BN66" s="7"/>
      <c r="BO66" s="6"/>
      <c r="BP66" s="7"/>
      <c r="BQ66" s="6"/>
      <c r="BR66" s="7"/>
      <c r="BS66" s="8"/>
      <c r="BT66" s="7"/>
      <c r="BU66" s="6"/>
      <c r="BV66" s="7"/>
      <c r="BW66" s="6"/>
      <c r="BX66" s="7"/>
      <c r="BY66" s="6"/>
      <c r="BZ66" s="7"/>
      <c r="CA66" s="8"/>
      <c r="CB66" s="7"/>
      <c r="CC66" s="6"/>
      <c r="CD66" s="7"/>
      <c r="CE66" s="6"/>
      <c r="CF66" s="7"/>
      <c r="CG66" s="6"/>
      <c r="CH66" s="7"/>
      <c r="CI66" s="8"/>
      <c r="CJ66" s="7"/>
      <c r="CK66" s="6"/>
      <c r="CL66" s="7"/>
      <c r="CM66" s="6"/>
      <c r="CN66" s="7"/>
      <c r="CO66" s="6"/>
      <c r="CP66" s="7"/>
      <c r="CQ66" s="8"/>
      <c r="CR66" s="7"/>
      <c r="CS66" s="6"/>
      <c r="CT66" s="7"/>
      <c r="CU66" s="6"/>
      <c r="CV66" s="7"/>
      <c r="CW66" s="6"/>
      <c r="CX66" s="7"/>
      <c r="CY66" s="8"/>
      <c r="CZ66" s="7"/>
      <c r="DA66" s="6"/>
      <c r="DB66" s="7"/>
      <c r="DC66" s="6"/>
      <c r="DD66" s="7"/>
      <c r="DE66" s="6"/>
      <c r="DF66" s="7"/>
      <c r="DG66" s="8"/>
    </row>
    <row r="67" spans="1:111" x14ac:dyDescent="0.25">
      <c r="A67" s="2"/>
      <c r="B67" s="2"/>
      <c r="C67" s="2"/>
      <c r="D67" s="2"/>
      <c r="E67" s="2"/>
      <c r="F67" s="2" t="s">
        <v>26</v>
      </c>
      <c r="G67" s="2"/>
      <c r="H67" s="2"/>
      <c r="I67" s="6">
        <v>0</v>
      </c>
      <c r="J67" s="7"/>
      <c r="K67" s="6">
        <v>0</v>
      </c>
      <c r="L67" s="7"/>
      <c r="M67" s="6">
        <f>ROUND((I67-K67),5)</f>
        <v>0</v>
      </c>
      <c r="N67" s="7"/>
      <c r="O67" s="8">
        <f>ROUND(IF(K67=0, IF(I67=0, 0, 1), I67/K67),5)</f>
        <v>0</v>
      </c>
      <c r="P67" s="7"/>
      <c r="Q67" s="6">
        <v>0</v>
      </c>
      <c r="R67" s="7"/>
      <c r="S67" s="6">
        <v>0</v>
      </c>
      <c r="T67" s="7"/>
      <c r="U67" s="6">
        <f>ROUND((Q67-S67),5)</f>
        <v>0</v>
      </c>
      <c r="V67" s="7"/>
      <c r="W67" s="8">
        <f>ROUND(IF(S67=0, IF(Q67=0, 0, 1), Q67/S67),5)</f>
        <v>0</v>
      </c>
      <c r="X67" s="7"/>
      <c r="Y67" s="6">
        <v>0</v>
      </c>
      <c r="Z67" s="7"/>
      <c r="AA67" s="6">
        <v>0</v>
      </c>
      <c r="AB67" s="7"/>
      <c r="AC67" s="6">
        <f>ROUND((Y67-AA67),5)</f>
        <v>0</v>
      </c>
      <c r="AD67" s="7"/>
      <c r="AE67" s="8">
        <f>ROUND(IF(AA67=0, IF(Y67=0, 0, 1), Y67/AA67),5)</f>
        <v>0</v>
      </c>
      <c r="AF67" s="7"/>
      <c r="AG67" s="6">
        <v>0</v>
      </c>
      <c r="AH67" s="7"/>
      <c r="AI67" s="6">
        <v>0</v>
      </c>
      <c r="AJ67" s="7"/>
      <c r="AK67" s="6">
        <f>ROUND((AG67-AI67),5)</f>
        <v>0</v>
      </c>
      <c r="AL67" s="7"/>
      <c r="AM67" s="8">
        <f>ROUND(IF(AI67=0, IF(AG67=0, 0, 1), AG67/AI67),5)</f>
        <v>0</v>
      </c>
      <c r="AN67" s="7"/>
      <c r="AO67" s="6">
        <v>0</v>
      </c>
      <c r="AP67" s="7"/>
      <c r="AQ67" s="6">
        <v>6000</v>
      </c>
      <c r="AR67" s="7"/>
      <c r="AS67" s="6">
        <f>ROUND((AO67-AQ67),5)</f>
        <v>-6000</v>
      </c>
      <c r="AT67" s="7"/>
      <c r="AU67" s="8">
        <f>ROUND(IF(AQ67=0, IF(AO67=0, 0, 1), AO67/AQ67),5)</f>
        <v>0</v>
      </c>
      <c r="AV67" s="7"/>
      <c r="AW67" s="6">
        <v>6067.46</v>
      </c>
      <c r="AX67" s="7"/>
      <c r="AY67" s="6">
        <v>0</v>
      </c>
      <c r="AZ67" s="7"/>
      <c r="BA67" s="6">
        <f>ROUND((AW67-AY67),5)</f>
        <v>6067.46</v>
      </c>
      <c r="BB67" s="7"/>
      <c r="BC67" s="8">
        <f>ROUND(IF(AY67=0, IF(AW67=0, 0, 1), AW67/AY67),5)</f>
        <v>1</v>
      </c>
      <c r="BD67" s="7"/>
      <c r="BE67" s="6">
        <v>0</v>
      </c>
      <c r="BF67" s="7"/>
      <c r="BG67" s="6">
        <v>0</v>
      </c>
      <c r="BH67" s="7"/>
      <c r="BI67" s="6">
        <f>ROUND((BE67-BG67),5)</f>
        <v>0</v>
      </c>
      <c r="BJ67" s="7"/>
      <c r="BK67" s="8">
        <f>ROUND(IF(BG67=0, IF(BE67=0, 0, 1), BE67/BG67),5)</f>
        <v>0</v>
      </c>
      <c r="BL67" s="7"/>
      <c r="BM67" s="6">
        <v>0</v>
      </c>
      <c r="BN67" s="7"/>
      <c r="BO67" s="6">
        <v>0</v>
      </c>
      <c r="BP67" s="7"/>
      <c r="BQ67" s="6">
        <f>ROUND((BM67-BO67),5)</f>
        <v>0</v>
      </c>
      <c r="BR67" s="7"/>
      <c r="BS67" s="8">
        <f>ROUND(IF(BO67=0, IF(BM67=0, 0, 1), BM67/BO67),5)</f>
        <v>0</v>
      </c>
      <c r="BT67" s="7"/>
      <c r="BU67" s="6">
        <v>0</v>
      </c>
      <c r="BV67" s="7"/>
      <c r="BW67" s="6">
        <v>0</v>
      </c>
      <c r="BX67" s="7"/>
      <c r="BY67" s="6">
        <f>ROUND((BU67-BW67),5)</f>
        <v>0</v>
      </c>
      <c r="BZ67" s="7"/>
      <c r="CA67" s="8">
        <f>ROUND(IF(BW67=0, IF(BU67=0, 0, 1), BU67/BW67),5)</f>
        <v>0</v>
      </c>
      <c r="CB67" s="7"/>
      <c r="CC67" s="6">
        <v>0</v>
      </c>
      <c r="CD67" s="7"/>
      <c r="CE67" s="6">
        <v>0</v>
      </c>
      <c r="CF67" s="7"/>
      <c r="CG67" s="6">
        <f>ROUND((CC67-CE67),5)</f>
        <v>0</v>
      </c>
      <c r="CH67" s="7"/>
      <c r="CI67" s="8">
        <f>ROUND(IF(CE67=0, IF(CC67=0, 0, 1), CC67/CE67),5)</f>
        <v>0</v>
      </c>
      <c r="CJ67" s="7"/>
      <c r="CK67" s="6">
        <v>0</v>
      </c>
      <c r="CL67" s="7"/>
      <c r="CM67" s="6">
        <v>0</v>
      </c>
      <c r="CN67" s="7"/>
      <c r="CO67" s="6">
        <f>ROUND((CK67-CM67),5)</f>
        <v>0</v>
      </c>
      <c r="CP67" s="7"/>
      <c r="CQ67" s="8">
        <f>ROUND(IF(CM67=0, IF(CK67=0, 0, 1), CK67/CM67),5)</f>
        <v>0</v>
      </c>
      <c r="CR67" s="7"/>
      <c r="CS67" s="6">
        <v>0</v>
      </c>
      <c r="CT67" s="7"/>
      <c r="CU67" s="6">
        <v>0</v>
      </c>
      <c r="CV67" s="7"/>
      <c r="CW67" s="6">
        <f>ROUND((CS67-CU67),5)</f>
        <v>0</v>
      </c>
      <c r="CX67" s="7"/>
      <c r="CY67" s="8">
        <f>ROUND(IF(CU67=0, IF(CS67=0, 0, 1), CS67/CU67),5)</f>
        <v>0</v>
      </c>
      <c r="CZ67" s="7"/>
      <c r="DA67" s="6">
        <f>ROUND(I67+Q67+Y67+AG67+AO67+AW67+BE67+BM67+BU67+CC67+CK67+CS67,5)</f>
        <v>6067.46</v>
      </c>
      <c r="DB67" s="7"/>
      <c r="DC67" s="6">
        <f>ROUND(K67+S67+AA67+AI67+AQ67+AY67+BG67+BO67+BW67+CE67+CM67+CU67,5)</f>
        <v>6000</v>
      </c>
      <c r="DD67" s="7"/>
      <c r="DE67" s="6">
        <f>ROUND((DA67-DC67),5)</f>
        <v>67.459999999999994</v>
      </c>
      <c r="DF67" s="7"/>
      <c r="DG67" s="8">
        <f>ROUND(IF(DC67=0, IF(DA67=0, 0, 1), DA67/DC67),5)</f>
        <v>1.0112399999999999</v>
      </c>
    </row>
    <row r="68" spans="1:111" x14ac:dyDescent="0.25">
      <c r="A68" s="2"/>
      <c r="B68" s="2"/>
      <c r="C68" s="2"/>
      <c r="D68" s="2"/>
      <c r="E68" s="2"/>
      <c r="F68" s="2" t="s">
        <v>27</v>
      </c>
      <c r="G68" s="2"/>
      <c r="H68" s="2"/>
      <c r="I68" s="6">
        <v>0</v>
      </c>
      <c r="J68" s="7"/>
      <c r="K68" s="6">
        <v>0</v>
      </c>
      <c r="L68" s="7"/>
      <c r="M68" s="6">
        <f>ROUND((I68-K68),5)</f>
        <v>0</v>
      </c>
      <c r="N68" s="7"/>
      <c r="O68" s="8">
        <f>ROUND(IF(K68=0, IF(I68=0, 0, 1), I68/K68),5)</f>
        <v>0</v>
      </c>
      <c r="P68" s="7"/>
      <c r="Q68" s="6">
        <v>0</v>
      </c>
      <c r="R68" s="7"/>
      <c r="S68" s="6">
        <v>0</v>
      </c>
      <c r="T68" s="7"/>
      <c r="U68" s="6">
        <f>ROUND((Q68-S68),5)</f>
        <v>0</v>
      </c>
      <c r="V68" s="7"/>
      <c r="W68" s="8">
        <f>ROUND(IF(S68=0, IF(Q68=0, 0, 1), Q68/S68),5)</f>
        <v>0</v>
      </c>
      <c r="X68" s="7"/>
      <c r="Y68" s="6">
        <v>0</v>
      </c>
      <c r="Z68" s="7"/>
      <c r="AA68" s="6">
        <v>0</v>
      </c>
      <c r="AB68" s="7"/>
      <c r="AC68" s="6">
        <f>ROUND((Y68-AA68),5)</f>
        <v>0</v>
      </c>
      <c r="AD68" s="7"/>
      <c r="AE68" s="8">
        <f>ROUND(IF(AA68=0, IF(Y68=0, 0, 1), Y68/AA68),5)</f>
        <v>0</v>
      </c>
      <c r="AF68" s="7"/>
      <c r="AG68" s="6">
        <v>0</v>
      </c>
      <c r="AH68" s="7"/>
      <c r="AI68" s="6">
        <v>0</v>
      </c>
      <c r="AJ68" s="7"/>
      <c r="AK68" s="6">
        <f>ROUND((AG68-AI68),5)</f>
        <v>0</v>
      </c>
      <c r="AL68" s="7"/>
      <c r="AM68" s="8">
        <f>ROUND(IF(AI68=0, IF(AG68=0, 0, 1), AG68/AI68),5)</f>
        <v>0</v>
      </c>
      <c r="AN68" s="7"/>
      <c r="AO68" s="6">
        <v>0</v>
      </c>
      <c r="AP68" s="7"/>
      <c r="AQ68" s="6">
        <v>0</v>
      </c>
      <c r="AR68" s="7"/>
      <c r="AS68" s="6">
        <f>ROUND((AO68-AQ68),5)</f>
        <v>0</v>
      </c>
      <c r="AT68" s="7"/>
      <c r="AU68" s="8">
        <f>ROUND(IF(AQ68=0, IF(AO68=0, 0, 1), AO68/AQ68),5)</f>
        <v>0</v>
      </c>
      <c r="AV68" s="7"/>
      <c r="AW68" s="6">
        <v>0</v>
      </c>
      <c r="AX68" s="7"/>
      <c r="AY68" s="6">
        <v>0</v>
      </c>
      <c r="AZ68" s="7"/>
      <c r="BA68" s="6">
        <f>ROUND((AW68-AY68),5)</f>
        <v>0</v>
      </c>
      <c r="BB68" s="7"/>
      <c r="BC68" s="8">
        <f>ROUND(IF(AY68=0, IF(AW68=0, 0, 1), AW68/AY68),5)</f>
        <v>0</v>
      </c>
      <c r="BD68" s="7"/>
      <c r="BE68" s="6">
        <v>0</v>
      </c>
      <c r="BF68" s="7"/>
      <c r="BG68" s="6">
        <v>0</v>
      </c>
      <c r="BH68" s="7"/>
      <c r="BI68" s="6">
        <f>ROUND((BE68-BG68),5)</f>
        <v>0</v>
      </c>
      <c r="BJ68" s="7"/>
      <c r="BK68" s="8">
        <f>ROUND(IF(BG68=0, IF(BE68=0, 0, 1), BE68/BG68),5)</f>
        <v>0</v>
      </c>
      <c r="BL68" s="7"/>
      <c r="BM68" s="6">
        <v>6091.88</v>
      </c>
      <c r="BN68" s="7"/>
      <c r="BO68" s="6">
        <v>8000</v>
      </c>
      <c r="BP68" s="7"/>
      <c r="BQ68" s="6">
        <f>ROUND((BM68-BO68),5)</f>
        <v>-1908.12</v>
      </c>
      <c r="BR68" s="7"/>
      <c r="BS68" s="8">
        <f>ROUND(IF(BO68=0, IF(BM68=0, 0, 1), BM68/BO68),5)</f>
        <v>0.76149</v>
      </c>
      <c r="BT68" s="7"/>
      <c r="BU68" s="6">
        <v>0</v>
      </c>
      <c r="BV68" s="7"/>
      <c r="BW68" s="6">
        <v>0</v>
      </c>
      <c r="BX68" s="7"/>
      <c r="BY68" s="6">
        <f>ROUND((BU68-BW68),5)</f>
        <v>0</v>
      </c>
      <c r="BZ68" s="7"/>
      <c r="CA68" s="8">
        <f>ROUND(IF(BW68=0, IF(BU68=0, 0, 1), BU68/BW68),5)</f>
        <v>0</v>
      </c>
      <c r="CB68" s="7"/>
      <c r="CC68" s="6">
        <v>0</v>
      </c>
      <c r="CD68" s="7"/>
      <c r="CE68" s="6">
        <v>0</v>
      </c>
      <c r="CF68" s="7"/>
      <c r="CG68" s="6">
        <f>ROUND((CC68-CE68),5)</f>
        <v>0</v>
      </c>
      <c r="CH68" s="7"/>
      <c r="CI68" s="8">
        <f>ROUND(IF(CE68=0, IF(CC68=0, 0, 1), CC68/CE68),5)</f>
        <v>0</v>
      </c>
      <c r="CJ68" s="7"/>
      <c r="CK68" s="6">
        <v>0</v>
      </c>
      <c r="CL68" s="7"/>
      <c r="CM68" s="6">
        <v>0</v>
      </c>
      <c r="CN68" s="7"/>
      <c r="CO68" s="6">
        <f>ROUND((CK68-CM68),5)</f>
        <v>0</v>
      </c>
      <c r="CP68" s="7"/>
      <c r="CQ68" s="8">
        <f>ROUND(IF(CM68=0, IF(CK68=0, 0, 1), CK68/CM68),5)</f>
        <v>0</v>
      </c>
      <c r="CR68" s="7"/>
      <c r="CS68" s="6">
        <v>0</v>
      </c>
      <c r="CT68" s="7"/>
      <c r="CU68" s="6">
        <v>0</v>
      </c>
      <c r="CV68" s="7"/>
      <c r="CW68" s="6">
        <f>ROUND((CS68-CU68),5)</f>
        <v>0</v>
      </c>
      <c r="CX68" s="7"/>
      <c r="CY68" s="8">
        <f>ROUND(IF(CU68=0, IF(CS68=0, 0, 1), CS68/CU68),5)</f>
        <v>0</v>
      </c>
      <c r="CZ68" s="7"/>
      <c r="DA68" s="6">
        <f>ROUND(I68+Q68+Y68+AG68+AO68+AW68+BE68+BM68+BU68+CC68+CK68+CS68,5)</f>
        <v>6091.88</v>
      </c>
      <c r="DB68" s="7"/>
      <c r="DC68" s="6">
        <f>ROUND(K68+S68+AA68+AI68+AQ68+AY68+BG68+BO68+BW68+CE68+CM68+CU68,5)</f>
        <v>8000</v>
      </c>
      <c r="DD68" s="7"/>
      <c r="DE68" s="6">
        <f>ROUND((DA68-DC68),5)</f>
        <v>-1908.12</v>
      </c>
      <c r="DF68" s="7"/>
      <c r="DG68" s="8">
        <f>ROUND(IF(DC68=0, IF(DA68=0, 0, 1), DA68/DC68),5)</f>
        <v>0.76149</v>
      </c>
    </row>
    <row r="69" spans="1:111" ht="15.75" thickBot="1" x14ac:dyDescent="0.3">
      <c r="A69" s="2"/>
      <c r="B69" s="2"/>
      <c r="C69" s="2"/>
      <c r="D69" s="2"/>
      <c r="E69" s="2"/>
      <c r="F69" s="2" t="s">
        <v>80</v>
      </c>
      <c r="G69" s="2"/>
      <c r="H69" s="2"/>
      <c r="I69" s="9">
        <v>0</v>
      </c>
      <c r="J69" s="7"/>
      <c r="K69" s="9">
        <v>0</v>
      </c>
      <c r="L69" s="7"/>
      <c r="M69" s="9">
        <f>ROUND((I69-K69),5)</f>
        <v>0</v>
      </c>
      <c r="N69" s="7"/>
      <c r="O69" s="10">
        <f>ROUND(IF(K69=0, IF(I69=0, 0, 1), I69/K69),5)</f>
        <v>0</v>
      </c>
      <c r="P69" s="7"/>
      <c r="Q69" s="9">
        <v>0</v>
      </c>
      <c r="R69" s="7"/>
      <c r="S69" s="9">
        <v>0</v>
      </c>
      <c r="T69" s="7"/>
      <c r="U69" s="9">
        <f>ROUND((Q69-S69),5)</f>
        <v>0</v>
      </c>
      <c r="V69" s="7"/>
      <c r="W69" s="10">
        <f>ROUND(IF(S69=0, IF(Q69=0, 0, 1), Q69/S69),5)</f>
        <v>0</v>
      </c>
      <c r="X69" s="7"/>
      <c r="Y69" s="9">
        <v>0</v>
      </c>
      <c r="Z69" s="7"/>
      <c r="AA69" s="9">
        <v>0</v>
      </c>
      <c r="AB69" s="7"/>
      <c r="AC69" s="9">
        <f>ROUND((Y69-AA69),5)</f>
        <v>0</v>
      </c>
      <c r="AD69" s="7"/>
      <c r="AE69" s="10">
        <f>ROUND(IF(AA69=0, IF(Y69=0, 0, 1), Y69/AA69),5)</f>
        <v>0</v>
      </c>
      <c r="AF69" s="7"/>
      <c r="AG69" s="9">
        <v>0</v>
      </c>
      <c r="AH69" s="7"/>
      <c r="AI69" s="9">
        <v>0</v>
      </c>
      <c r="AJ69" s="7"/>
      <c r="AK69" s="9">
        <f>ROUND((AG69-AI69),5)</f>
        <v>0</v>
      </c>
      <c r="AL69" s="7"/>
      <c r="AM69" s="10">
        <f>ROUND(IF(AI69=0, IF(AG69=0, 0, 1), AG69/AI69),5)</f>
        <v>0</v>
      </c>
      <c r="AN69" s="7"/>
      <c r="AO69" s="9">
        <v>0</v>
      </c>
      <c r="AP69" s="7"/>
      <c r="AQ69" s="9">
        <v>0</v>
      </c>
      <c r="AR69" s="7"/>
      <c r="AS69" s="9">
        <f>ROUND((AO69-AQ69),5)</f>
        <v>0</v>
      </c>
      <c r="AT69" s="7"/>
      <c r="AU69" s="10">
        <f>ROUND(IF(AQ69=0, IF(AO69=0, 0, 1), AO69/AQ69),5)</f>
        <v>0</v>
      </c>
      <c r="AV69" s="7"/>
      <c r="AW69" s="9">
        <v>0</v>
      </c>
      <c r="AX69" s="7"/>
      <c r="AY69" s="9">
        <v>0</v>
      </c>
      <c r="AZ69" s="7"/>
      <c r="BA69" s="9">
        <f>ROUND((AW69-AY69),5)</f>
        <v>0</v>
      </c>
      <c r="BB69" s="7"/>
      <c r="BC69" s="10">
        <f>ROUND(IF(AY69=0, IF(AW69=0, 0, 1), AW69/AY69),5)</f>
        <v>0</v>
      </c>
      <c r="BD69" s="7"/>
      <c r="BE69" s="9">
        <v>0</v>
      </c>
      <c r="BF69" s="7"/>
      <c r="BG69" s="9">
        <v>0</v>
      </c>
      <c r="BH69" s="7"/>
      <c r="BI69" s="9">
        <f>ROUND((BE69-BG69),5)</f>
        <v>0</v>
      </c>
      <c r="BJ69" s="7"/>
      <c r="BK69" s="10">
        <f>ROUND(IF(BG69=0, IF(BE69=0, 0, 1), BE69/BG69),5)</f>
        <v>0</v>
      </c>
      <c r="BL69" s="7"/>
      <c r="BM69" s="9">
        <v>0</v>
      </c>
      <c r="BN69" s="7"/>
      <c r="BO69" s="9">
        <v>0</v>
      </c>
      <c r="BP69" s="7"/>
      <c r="BQ69" s="9">
        <f>ROUND((BM69-BO69),5)</f>
        <v>0</v>
      </c>
      <c r="BR69" s="7"/>
      <c r="BS69" s="10">
        <f>ROUND(IF(BO69=0, IF(BM69=0, 0, 1), BM69/BO69),5)</f>
        <v>0</v>
      </c>
      <c r="BT69" s="7"/>
      <c r="BU69" s="9">
        <v>0</v>
      </c>
      <c r="BV69" s="7"/>
      <c r="BW69" s="9">
        <v>0</v>
      </c>
      <c r="BX69" s="7"/>
      <c r="BY69" s="9">
        <f>ROUND((BU69-BW69),5)</f>
        <v>0</v>
      </c>
      <c r="BZ69" s="7"/>
      <c r="CA69" s="10">
        <f>ROUND(IF(BW69=0, IF(BU69=0, 0, 1), BU69/BW69),5)</f>
        <v>0</v>
      </c>
      <c r="CB69" s="7"/>
      <c r="CC69" s="9">
        <v>0</v>
      </c>
      <c r="CD69" s="7"/>
      <c r="CE69" s="9">
        <v>0</v>
      </c>
      <c r="CF69" s="7"/>
      <c r="CG69" s="9">
        <f>ROUND((CC69-CE69),5)</f>
        <v>0</v>
      </c>
      <c r="CH69" s="7"/>
      <c r="CI69" s="10">
        <f>ROUND(IF(CE69=0, IF(CC69=0, 0, 1), CC69/CE69),5)</f>
        <v>0</v>
      </c>
      <c r="CJ69" s="7"/>
      <c r="CK69" s="9">
        <v>0</v>
      </c>
      <c r="CL69" s="7"/>
      <c r="CM69" s="9">
        <v>0</v>
      </c>
      <c r="CN69" s="7"/>
      <c r="CO69" s="9">
        <f>ROUND((CK69-CM69),5)</f>
        <v>0</v>
      </c>
      <c r="CP69" s="7"/>
      <c r="CQ69" s="10">
        <f>ROUND(IF(CM69=0, IF(CK69=0, 0, 1), CK69/CM69),5)</f>
        <v>0</v>
      </c>
      <c r="CR69" s="7"/>
      <c r="CS69" s="9">
        <v>0</v>
      </c>
      <c r="CT69" s="7"/>
      <c r="CU69" s="9">
        <v>0</v>
      </c>
      <c r="CV69" s="7"/>
      <c r="CW69" s="9">
        <f>ROUND((CS69-CU69),5)</f>
        <v>0</v>
      </c>
      <c r="CX69" s="7"/>
      <c r="CY69" s="10">
        <f>ROUND(IF(CU69=0, IF(CS69=0, 0, 1), CS69/CU69),5)</f>
        <v>0</v>
      </c>
      <c r="CZ69" s="7"/>
      <c r="DA69" s="9">
        <f>ROUND(I69+Q69+Y69+AG69+AO69+AW69+BE69+BM69+BU69+CC69+CK69+CS69,5)</f>
        <v>0</v>
      </c>
      <c r="DB69" s="7"/>
      <c r="DC69" s="9">
        <f>ROUND(K69+S69+AA69+AI69+AQ69+AY69+BG69+BO69+BW69+CE69+CM69+CU69,5)</f>
        <v>0</v>
      </c>
      <c r="DD69" s="7"/>
      <c r="DE69" s="9">
        <f>ROUND((DA69-DC69),5)</f>
        <v>0</v>
      </c>
      <c r="DF69" s="7"/>
      <c r="DG69" s="10">
        <f>ROUND(IF(DC69=0, IF(DA69=0, 0, 1), DA69/DC69),5)</f>
        <v>0</v>
      </c>
    </row>
    <row r="70" spans="1:111" x14ac:dyDescent="0.25">
      <c r="A70" s="2"/>
      <c r="B70" s="2"/>
      <c r="C70" s="2"/>
      <c r="D70" s="2"/>
      <c r="E70" s="2" t="s">
        <v>81</v>
      </c>
      <c r="F70" s="2"/>
      <c r="G70" s="2"/>
      <c r="H70" s="2"/>
      <c r="I70" s="6">
        <f>ROUND(SUM(I66:I69),5)</f>
        <v>0</v>
      </c>
      <c r="J70" s="7"/>
      <c r="K70" s="6">
        <f>ROUND(SUM(K66:K69),5)</f>
        <v>0</v>
      </c>
      <c r="L70" s="7"/>
      <c r="M70" s="6">
        <f>ROUND((I70-K70),5)</f>
        <v>0</v>
      </c>
      <c r="N70" s="7"/>
      <c r="O70" s="8">
        <f>ROUND(IF(K70=0, IF(I70=0, 0, 1), I70/K70),5)</f>
        <v>0</v>
      </c>
      <c r="P70" s="7"/>
      <c r="Q70" s="6">
        <f>ROUND(SUM(Q66:Q69),5)</f>
        <v>0</v>
      </c>
      <c r="R70" s="7"/>
      <c r="S70" s="6">
        <f>ROUND(SUM(S66:S69),5)</f>
        <v>0</v>
      </c>
      <c r="T70" s="7"/>
      <c r="U70" s="6">
        <f>ROUND((Q70-S70),5)</f>
        <v>0</v>
      </c>
      <c r="V70" s="7"/>
      <c r="W70" s="8">
        <f>ROUND(IF(S70=0, IF(Q70=0, 0, 1), Q70/S70),5)</f>
        <v>0</v>
      </c>
      <c r="X70" s="7"/>
      <c r="Y70" s="6">
        <f>ROUND(SUM(Y66:Y69),5)</f>
        <v>0</v>
      </c>
      <c r="Z70" s="7"/>
      <c r="AA70" s="6">
        <f>ROUND(SUM(AA66:AA69),5)</f>
        <v>0</v>
      </c>
      <c r="AB70" s="7"/>
      <c r="AC70" s="6">
        <f>ROUND((Y70-AA70),5)</f>
        <v>0</v>
      </c>
      <c r="AD70" s="7"/>
      <c r="AE70" s="8">
        <f>ROUND(IF(AA70=0, IF(Y70=0, 0, 1), Y70/AA70),5)</f>
        <v>0</v>
      </c>
      <c r="AF70" s="7"/>
      <c r="AG70" s="6">
        <f>ROUND(SUM(AG66:AG69),5)</f>
        <v>0</v>
      </c>
      <c r="AH70" s="7"/>
      <c r="AI70" s="6">
        <f>ROUND(SUM(AI66:AI69),5)</f>
        <v>0</v>
      </c>
      <c r="AJ70" s="7"/>
      <c r="AK70" s="6">
        <f>ROUND((AG70-AI70),5)</f>
        <v>0</v>
      </c>
      <c r="AL70" s="7"/>
      <c r="AM70" s="8">
        <f>ROUND(IF(AI70=0, IF(AG70=0, 0, 1), AG70/AI70),5)</f>
        <v>0</v>
      </c>
      <c r="AN70" s="7"/>
      <c r="AO70" s="6">
        <f>ROUND(SUM(AO66:AO69),5)</f>
        <v>0</v>
      </c>
      <c r="AP70" s="7"/>
      <c r="AQ70" s="6">
        <f>ROUND(SUM(AQ66:AQ69),5)</f>
        <v>6000</v>
      </c>
      <c r="AR70" s="7"/>
      <c r="AS70" s="6">
        <f>ROUND((AO70-AQ70),5)</f>
        <v>-6000</v>
      </c>
      <c r="AT70" s="7"/>
      <c r="AU70" s="8">
        <f>ROUND(IF(AQ70=0, IF(AO70=0, 0, 1), AO70/AQ70),5)</f>
        <v>0</v>
      </c>
      <c r="AV70" s="7"/>
      <c r="AW70" s="6">
        <f>ROUND(SUM(AW66:AW69),5)</f>
        <v>6067.46</v>
      </c>
      <c r="AX70" s="7"/>
      <c r="AY70" s="6">
        <f>ROUND(SUM(AY66:AY69),5)</f>
        <v>0</v>
      </c>
      <c r="AZ70" s="7"/>
      <c r="BA70" s="6">
        <f>ROUND((AW70-AY70),5)</f>
        <v>6067.46</v>
      </c>
      <c r="BB70" s="7"/>
      <c r="BC70" s="8">
        <f>ROUND(IF(AY70=0, IF(AW70=0, 0, 1), AW70/AY70),5)</f>
        <v>1</v>
      </c>
      <c r="BD70" s="7"/>
      <c r="BE70" s="6">
        <f>ROUND(SUM(BE66:BE69),5)</f>
        <v>0</v>
      </c>
      <c r="BF70" s="7"/>
      <c r="BG70" s="6">
        <f>ROUND(SUM(BG66:BG69),5)</f>
        <v>0</v>
      </c>
      <c r="BH70" s="7"/>
      <c r="BI70" s="6">
        <f>ROUND((BE70-BG70),5)</f>
        <v>0</v>
      </c>
      <c r="BJ70" s="7"/>
      <c r="BK70" s="8">
        <f>ROUND(IF(BG70=0, IF(BE70=0, 0, 1), BE70/BG70),5)</f>
        <v>0</v>
      </c>
      <c r="BL70" s="7"/>
      <c r="BM70" s="6">
        <f>ROUND(SUM(BM66:BM69),5)</f>
        <v>6091.88</v>
      </c>
      <c r="BN70" s="7"/>
      <c r="BO70" s="6">
        <f>ROUND(SUM(BO66:BO69),5)</f>
        <v>8000</v>
      </c>
      <c r="BP70" s="7"/>
      <c r="BQ70" s="6">
        <f>ROUND((BM70-BO70),5)</f>
        <v>-1908.12</v>
      </c>
      <c r="BR70" s="7"/>
      <c r="BS70" s="8">
        <f>ROUND(IF(BO70=0, IF(BM70=0, 0, 1), BM70/BO70),5)</f>
        <v>0.76149</v>
      </c>
      <c r="BT70" s="7"/>
      <c r="BU70" s="6">
        <f>ROUND(SUM(BU66:BU69),5)</f>
        <v>0</v>
      </c>
      <c r="BV70" s="7"/>
      <c r="BW70" s="6">
        <f>ROUND(SUM(BW66:BW69),5)</f>
        <v>0</v>
      </c>
      <c r="BX70" s="7"/>
      <c r="BY70" s="6">
        <f>ROUND((BU70-BW70),5)</f>
        <v>0</v>
      </c>
      <c r="BZ70" s="7"/>
      <c r="CA70" s="8">
        <f>ROUND(IF(BW70=0, IF(BU70=0, 0, 1), BU70/BW70),5)</f>
        <v>0</v>
      </c>
      <c r="CB70" s="7"/>
      <c r="CC70" s="6">
        <f>ROUND(SUM(CC66:CC69),5)</f>
        <v>0</v>
      </c>
      <c r="CD70" s="7"/>
      <c r="CE70" s="6">
        <f>ROUND(SUM(CE66:CE69),5)</f>
        <v>0</v>
      </c>
      <c r="CF70" s="7"/>
      <c r="CG70" s="6">
        <f>ROUND((CC70-CE70),5)</f>
        <v>0</v>
      </c>
      <c r="CH70" s="7"/>
      <c r="CI70" s="8">
        <f>ROUND(IF(CE70=0, IF(CC70=0, 0, 1), CC70/CE70),5)</f>
        <v>0</v>
      </c>
      <c r="CJ70" s="7"/>
      <c r="CK70" s="6">
        <f>ROUND(SUM(CK66:CK69),5)</f>
        <v>0</v>
      </c>
      <c r="CL70" s="7"/>
      <c r="CM70" s="6">
        <f>ROUND(SUM(CM66:CM69),5)</f>
        <v>0</v>
      </c>
      <c r="CN70" s="7"/>
      <c r="CO70" s="6">
        <f>ROUND((CK70-CM70),5)</f>
        <v>0</v>
      </c>
      <c r="CP70" s="7"/>
      <c r="CQ70" s="8">
        <f>ROUND(IF(CM70=0, IF(CK70=0, 0, 1), CK70/CM70),5)</f>
        <v>0</v>
      </c>
      <c r="CR70" s="7"/>
      <c r="CS70" s="6">
        <f>ROUND(SUM(CS66:CS69),5)</f>
        <v>0</v>
      </c>
      <c r="CT70" s="7"/>
      <c r="CU70" s="6">
        <f>ROUND(SUM(CU66:CU69),5)</f>
        <v>0</v>
      </c>
      <c r="CV70" s="7"/>
      <c r="CW70" s="6">
        <f>ROUND((CS70-CU70),5)</f>
        <v>0</v>
      </c>
      <c r="CX70" s="7"/>
      <c r="CY70" s="8">
        <f>ROUND(IF(CU70=0, IF(CS70=0, 0, 1), CS70/CU70),5)</f>
        <v>0</v>
      </c>
      <c r="CZ70" s="7"/>
      <c r="DA70" s="6">
        <f>ROUND(I70+Q70+Y70+AG70+AO70+AW70+BE70+BM70+BU70+CC70+CK70+CS70,5)</f>
        <v>12159.34</v>
      </c>
      <c r="DB70" s="7"/>
      <c r="DC70" s="6">
        <f>ROUND(K70+S70+AA70+AI70+AQ70+AY70+BG70+BO70+BW70+CE70+CM70+CU70,5)</f>
        <v>14000</v>
      </c>
      <c r="DD70" s="7"/>
      <c r="DE70" s="6">
        <f>ROUND((DA70-DC70),5)</f>
        <v>-1840.66</v>
      </c>
      <c r="DF70" s="7"/>
      <c r="DG70" s="8">
        <f>ROUND(IF(DC70=0, IF(DA70=0, 0, 1), DA70/DC70),5)</f>
        <v>0.86851999999999996</v>
      </c>
    </row>
    <row r="71" spans="1:111" x14ac:dyDescent="0.25">
      <c r="A71" s="2"/>
      <c r="B71" s="2"/>
      <c r="C71" s="2"/>
      <c r="D71" s="2"/>
      <c r="E71" s="2" t="s">
        <v>82</v>
      </c>
      <c r="F71" s="2"/>
      <c r="G71" s="2"/>
      <c r="H71" s="2"/>
      <c r="I71" s="6"/>
      <c r="J71" s="7"/>
      <c r="K71" s="6"/>
      <c r="L71" s="7"/>
      <c r="M71" s="6"/>
      <c r="N71" s="7"/>
      <c r="O71" s="8"/>
      <c r="P71" s="7"/>
      <c r="Q71" s="6"/>
      <c r="R71" s="7"/>
      <c r="S71" s="6"/>
      <c r="T71" s="7"/>
      <c r="U71" s="6"/>
      <c r="V71" s="7"/>
      <c r="W71" s="8"/>
      <c r="X71" s="7"/>
      <c r="Y71" s="6"/>
      <c r="Z71" s="7"/>
      <c r="AA71" s="6"/>
      <c r="AB71" s="7"/>
      <c r="AC71" s="6"/>
      <c r="AD71" s="7"/>
      <c r="AE71" s="8"/>
      <c r="AF71" s="7"/>
      <c r="AG71" s="6"/>
      <c r="AH71" s="7"/>
      <c r="AI71" s="6"/>
      <c r="AJ71" s="7"/>
      <c r="AK71" s="6"/>
      <c r="AL71" s="7"/>
      <c r="AM71" s="8"/>
      <c r="AN71" s="7"/>
      <c r="AO71" s="6"/>
      <c r="AP71" s="7"/>
      <c r="AQ71" s="6"/>
      <c r="AR71" s="7"/>
      <c r="AS71" s="6"/>
      <c r="AT71" s="7"/>
      <c r="AU71" s="8"/>
      <c r="AV71" s="7"/>
      <c r="AW71" s="6"/>
      <c r="AX71" s="7"/>
      <c r="AY71" s="6"/>
      <c r="AZ71" s="7"/>
      <c r="BA71" s="6"/>
      <c r="BB71" s="7"/>
      <c r="BC71" s="8"/>
      <c r="BD71" s="7"/>
      <c r="BE71" s="6"/>
      <c r="BF71" s="7"/>
      <c r="BG71" s="6"/>
      <c r="BH71" s="7"/>
      <c r="BI71" s="6"/>
      <c r="BJ71" s="7"/>
      <c r="BK71" s="8"/>
      <c r="BL71" s="7"/>
      <c r="BM71" s="6"/>
      <c r="BN71" s="7"/>
      <c r="BO71" s="6"/>
      <c r="BP71" s="7"/>
      <c r="BQ71" s="6"/>
      <c r="BR71" s="7"/>
      <c r="BS71" s="8"/>
      <c r="BT71" s="7"/>
      <c r="BU71" s="6"/>
      <c r="BV71" s="7"/>
      <c r="BW71" s="6"/>
      <c r="BX71" s="7"/>
      <c r="BY71" s="6"/>
      <c r="BZ71" s="7"/>
      <c r="CA71" s="8"/>
      <c r="CB71" s="7"/>
      <c r="CC71" s="6"/>
      <c r="CD71" s="7"/>
      <c r="CE71" s="6"/>
      <c r="CF71" s="7"/>
      <c r="CG71" s="6"/>
      <c r="CH71" s="7"/>
      <c r="CI71" s="8"/>
      <c r="CJ71" s="7"/>
      <c r="CK71" s="6"/>
      <c r="CL71" s="7"/>
      <c r="CM71" s="6"/>
      <c r="CN71" s="7"/>
      <c r="CO71" s="6"/>
      <c r="CP71" s="7"/>
      <c r="CQ71" s="8"/>
      <c r="CR71" s="7"/>
      <c r="CS71" s="6"/>
      <c r="CT71" s="7"/>
      <c r="CU71" s="6"/>
      <c r="CV71" s="7"/>
      <c r="CW71" s="6"/>
      <c r="CX71" s="7"/>
      <c r="CY71" s="8"/>
      <c r="CZ71" s="7"/>
      <c r="DA71" s="6"/>
      <c r="DB71" s="7"/>
      <c r="DC71" s="6"/>
      <c r="DD71" s="7"/>
      <c r="DE71" s="6"/>
      <c r="DF71" s="7"/>
      <c r="DG71" s="8"/>
    </row>
    <row r="72" spans="1:111" x14ac:dyDescent="0.25">
      <c r="A72" s="2"/>
      <c r="B72" s="2"/>
      <c r="C72" s="2"/>
      <c r="D72" s="2"/>
      <c r="E72" s="2"/>
      <c r="F72" s="2" t="s">
        <v>22</v>
      </c>
      <c r="G72" s="2"/>
      <c r="H72" s="2"/>
      <c r="I72" s="6">
        <v>0</v>
      </c>
      <c r="J72" s="7"/>
      <c r="K72" s="6">
        <v>0</v>
      </c>
      <c r="L72" s="7"/>
      <c r="M72" s="6">
        <f>ROUND((I72-K72),5)</f>
        <v>0</v>
      </c>
      <c r="N72" s="7"/>
      <c r="O72" s="8">
        <f>ROUND(IF(K72=0, IF(I72=0, 0, 1), I72/K72),5)</f>
        <v>0</v>
      </c>
      <c r="P72" s="7"/>
      <c r="Q72" s="6">
        <v>0</v>
      </c>
      <c r="R72" s="7"/>
      <c r="S72" s="6">
        <v>0</v>
      </c>
      <c r="T72" s="7"/>
      <c r="U72" s="6">
        <f>ROUND((Q72-S72),5)</f>
        <v>0</v>
      </c>
      <c r="V72" s="7"/>
      <c r="W72" s="8">
        <f>ROUND(IF(S72=0, IF(Q72=0, 0, 1), Q72/S72),5)</f>
        <v>0</v>
      </c>
      <c r="X72" s="7"/>
      <c r="Y72" s="6">
        <v>0</v>
      </c>
      <c r="Z72" s="7"/>
      <c r="AA72" s="6">
        <v>0</v>
      </c>
      <c r="AB72" s="7"/>
      <c r="AC72" s="6">
        <f>ROUND((Y72-AA72),5)</f>
        <v>0</v>
      </c>
      <c r="AD72" s="7"/>
      <c r="AE72" s="8">
        <f>ROUND(IF(AA72=0, IF(Y72=0, 0, 1), Y72/AA72),5)</f>
        <v>0</v>
      </c>
      <c r="AF72" s="7"/>
      <c r="AG72" s="6">
        <v>0</v>
      </c>
      <c r="AH72" s="7"/>
      <c r="AI72" s="6">
        <v>0</v>
      </c>
      <c r="AJ72" s="7"/>
      <c r="AK72" s="6">
        <f>ROUND((AG72-AI72),5)</f>
        <v>0</v>
      </c>
      <c r="AL72" s="7"/>
      <c r="AM72" s="8">
        <f>ROUND(IF(AI72=0, IF(AG72=0, 0, 1), AG72/AI72),5)</f>
        <v>0</v>
      </c>
      <c r="AN72" s="7"/>
      <c r="AO72" s="6">
        <v>460</v>
      </c>
      <c r="AP72" s="7"/>
      <c r="AQ72" s="6">
        <v>0</v>
      </c>
      <c r="AR72" s="7"/>
      <c r="AS72" s="6">
        <f>ROUND((AO72-AQ72),5)</f>
        <v>460</v>
      </c>
      <c r="AT72" s="7"/>
      <c r="AU72" s="8">
        <f>ROUND(IF(AQ72=0, IF(AO72=0, 0, 1), AO72/AQ72),5)</f>
        <v>1</v>
      </c>
      <c r="AV72" s="7"/>
      <c r="AW72" s="6">
        <v>0</v>
      </c>
      <c r="AX72" s="7"/>
      <c r="AY72" s="6">
        <v>0</v>
      </c>
      <c r="AZ72" s="7"/>
      <c r="BA72" s="6">
        <f>ROUND((AW72-AY72),5)</f>
        <v>0</v>
      </c>
      <c r="BB72" s="7"/>
      <c r="BC72" s="8">
        <f>ROUND(IF(AY72=0, IF(AW72=0, 0, 1), AW72/AY72),5)</f>
        <v>0</v>
      </c>
      <c r="BD72" s="7"/>
      <c r="BE72" s="6">
        <v>130.94</v>
      </c>
      <c r="BF72" s="7"/>
      <c r="BG72" s="6">
        <v>3000</v>
      </c>
      <c r="BH72" s="7"/>
      <c r="BI72" s="6">
        <f>ROUND((BE72-BG72),5)</f>
        <v>-2869.06</v>
      </c>
      <c r="BJ72" s="7"/>
      <c r="BK72" s="8">
        <f>ROUND(IF(BG72=0, IF(BE72=0, 0, 1), BE72/BG72),5)</f>
        <v>4.3650000000000001E-2</v>
      </c>
      <c r="BL72" s="7"/>
      <c r="BM72" s="6">
        <v>23198.83</v>
      </c>
      <c r="BN72" s="7"/>
      <c r="BO72" s="6">
        <v>10000</v>
      </c>
      <c r="BP72" s="7"/>
      <c r="BQ72" s="6">
        <f>ROUND((BM72-BO72),5)</f>
        <v>13198.83</v>
      </c>
      <c r="BR72" s="7"/>
      <c r="BS72" s="8">
        <f>ROUND(IF(BO72=0, IF(BM72=0, 0, 1), BM72/BO72),5)</f>
        <v>2.3198799999999999</v>
      </c>
      <c r="BT72" s="7"/>
      <c r="BU72" s="6">
        <v>2250</v>
      </c>
      <c r="BV72" s="7"/>
      <c r="BW72" s="6">
        <v>15000</v>
      </c>
      <c r="BX72" s="7"/>
      <c r="BY72" s="6">
        <f>ROUND((BU72-BW72),5)</f>
        <v>-12750</v>
      </c>
      <c r="BZ72" s="7"/>
      <c r="CA72" s="8">
        <f>ROUND(IF(BW72=0, IF(BU72=0, 0, 1), BU72/BW72),5)</f>
        <v>0.15</v>
      </c>
      <c r="CB72" s="7"/>
      <c r="CC72" s="6">
        <v>0</v>
      </c>
      <c r="CD72" s="7"/>
      <c r="CE72" s="6">
        <v>0</v>
      </c>
      <c r="CF72" s="7"/>
      <c r="CG72" s="6">
        <f>ROUND((CC72-CE72),5)</f>
        <v>0</v>
      </c>
      <c r="CH72" s="7"/>
      <c r="CI72" s="8">
        <f>ROUND(IF(CE72=0, IF(CC72=0, 0, 1), CC72/CE72),5)</f>
        <v>0</v>
      </c>
      <c r="CJ72" s="7"/>
      <c r="CK72" s="6">
        <v>400</v>
      </c>
      <c r="CL72" s="7"/>
      <c r="CM72" s="6">
        <v>0</v>
      </c>
      <c r="CN72" s="7"/>
      <c r="CO72" s="6">
        <f>ROUND((CK72-CM72),5)</f>
        <v>400</v>
      </c>
      <c r="CP72" s="7"/>
      <c r="CQ72" s="8">
        <f>ROUND(IF(CM72=0, IF(CK72=0, 0, 1), CK72/CM72),5)</f>
        <v>1</v>
      </c>
      <c r="CR72" s="7"/>
      <c r="CS72" s="6">
        <v>0</v>
      </c>
      <c r="CT72" s="7"/>
      <c r="CU72" s="6">
        <v>0</v>
      </c>
      <c r="CV72" s="7"/>
      <c r="CW72" s="6">
        <f>ROUND((CS72-CU72),5)</f>
        <v>0</v>
      </c>
      <c r="CX72" s="7"/>
      <c r="CY72" s="8">
        <f>ROUND(IF(CU72=0, IF(CS72=0, 0, 1), CS72/CU72),5)</f>
        <v>0</v>
      </c>
      <c r="CZ72" s="7"/>
      <c r="DA72" s="6">
        <f>ROUND(I72+Q72+Y72+AG72+AO72+AW72+BE72+BM72+BU72+CC72+CK72+CS72,5)</f>
        <v>26439.77</v>
      </c>
      <c r="DB72" s="7"/>
      <c r="DC72" s="6">
        <f>ROUND(K72+S72+AA72+AI72+AQ72+AY72+BG72+BO72+BW72+CE72+CM72+CU72,5)</f>
        <v>28000</v>
      </c>
      <c r="DD72" s="7"/>
      <c r="DE72" s="6">
        <f>ROUND((DA72-DC72),5)</f>
        <v>-1560.23</v>
      </c>
      <c r="DF72" s="7"/>
      <c r="DG72" s="8">
        <f>ROUND(IF(DC72=0, IF(DA72=0, 0, 1), DA72/DC72),5)</f>
        <v>0.94428000000000001</v>
      </c>
    </row>
    <row r="73" spans="1:111" x14ac:dyDescent="0.25">
      <c r="A73" s="2"/>
      <c r="B73" s="2"/>
      <c r="C73" s="2"/>
      <c r="D73" s="2"/>
      <c r="E73" s="2"/>
      <c r="F73" s="2" t="s">
        <v>21</v>
      </c>
      <c r="G73" s="2"/>
      <c r="H73" s="2"/>
      <c r="I73" s="6">
        <v>0</v>
      </c>
      <c r="J73" s="7"/>
      <c r="K73" s="6">
        <v>0</v>
      </c>
      <c r="L73" s="7"/>
      <c r="M73" s="6">
        <f>ROUND((I73-K73),5)</f>
        <v>0</v>
      </c>
      <c r="N73" s="7"/>
      <c r="O73" s="8">
        <f>ROUND(IF(K73=0, IF(I73=0, 0, 1), I73/K73),5)</f>
        <v>0</v>
      </c>
      <c r="P73" s="7"/>
      <c r="Q73" s="6">
        <v>0</v>
      </c>
      <c r="R73" s="7"/>
      <c r="S73" s="6">
        <v>0</v>
      </c>
      <c r="T73" s="7"/>
      <c r="U73" s="6">
        <f>ROUND((Q73-S73),5)</f>
        <v>0</v>
      </c>
      <c r="V73" s="7"/>
      <c r="W73" s="8">
        <f>ROUND(IF(S73=0, IF(Q73=0, 0, 1), Q73/S73),5)</f>
        <v>0</v>
      </c>
      <c r="X73" s="7"/>
      <c r="Y73" s="6">
        <v>0</v>
      </c>
      <c r="Z73" s="7"/>
      <c r="AA73" s="6">
        <v>0</v>
      </c>
      <c r="AB73" s="7"/>
      <c r="AC73" s="6">
        <f>ROUND((Y73-AA73),5)</f>
        <v>0</v>
      </c>
      <c r="AD73" s="7"/>
      <c r="AE73" s="8">
        <f>ROUND(IF(AA73=0, IF(Y73=0, 0, 1), Y73/AA73),5)</f>
        <v>0</v>
      </c>
      <c r="AF73" s="7"/>
      <c r="AG73" s="6">
        <v>1500</v>
      </c>
      <c r="AH73" s="7"/>
      <c r="AI73" s="6">
        <v>3000</v>
      </c>
      <c r="AJ73" s="7"/>
      <c r="AK73" s="6">
        <f>ROUND((AG73-AI73),5)</f>
        <v>-1500</v>
      </c>
      <c r="AL73" s="7"/>
      <c r="AM73" s="8">
        <f>ROUND(IF(AI73=0, IF(AG73=0, 0, 1), AG73/AI73),5)</f>
        <v>0.5</v>
      </c>
      <c r="AN73" s="7"/>
      <c r="AO73" s="6">
        <v>400</v>
      </c>
      <c r="AP73" s="7"/>
      <c r="AQ73" s="6">
        <v>6000</v>
      </c>
      <c r="AR73" s="7"/>
      <c r="AS73" s="6">
        <f>ROUND((AO73-AQ73),5)</f>
        <v>-5600</v>
      </c>
      <c r="AT73" s="7"/>
      <c r="AU73" s="8">
        <f>ROUND(IF(AQ73=0, IF(AO73=0, 0, 1), AO73/AQ73),5)</f>
        <v>6.6669999999999993E-2</v>
      </c>
      <c r="AV73" s="7"/>
      <c r="AW73" s="6">
        <v>24943.21</v>
      </c>
      <c r="AX73" s="7"/>
      <c r="AY73" s="6">
        <v>21000</v>
      </c>
      <c r="AZ73" s="7"/>
      <c r="BA73" s="6">
        <f>ROUND((AW73-AY73),5)</f>
        <v>3943.21</v>
      </c>
      <c r="BB73" s="7"/>
      <c r="BC73" s="8">
        <f>ROUND(IF(AY73=0, IF(AW73=0, 0, 1), AW73/AY73),5)</f>
        <v>1.18777</v>
      </c>
      <c r="BD73" s="7"/>
      <c r="BE73" s="6">
        <v>0</v>
      </c>
      <c r="BF73" s="7"/>
      <c r="BG73" s="6">
        <v>0</v>
      </c>
      <c r="BH73" s="7"/>
      <c r="BI73" s="6">
        <f>ROUND((BE73-BG73),5)</f>
        <v>0</v>
      </c>
      <c r="BJ73" s="7"/>
      <c r="BK73" s="8">
        <f>ROUND(IF(BG73=0, IF(BE73=0, 0, 1), BE73/BG73),5)</f>
        <v>0</v>
      </c>
      <c r="BL73" s="7"/>
      <c r="BM73" s="6">
        <v>0</v>
      </c>
      <c r="BN73" s="7"/>
      <c r="BO73" s="6">
        <v>0</v>
      </c>
      <c r="BP73" s="7"/>
      <c r="BQ73" s="6">
        <f>ROUND((BM73-BO73),5)</f>
        <v>0</v>
      </c>
      <c r="BR73" s="7"/>
      <c r="BS73" s="8">
        <f>ROUND(IF(BO73=0, IF(BM73=0, 0, 1), BM73/BO73),5)</f>
        <v>0</v>
      </c>
      <c r="BT73" s="7"/>
      <c r="BU73" s="6">
        <v>0</v>
      </c>
      <c r="BV73" s="7"/>
      <c r="BW73" s="6">
        <v>0</v>
      </c>
      <c r="BX73" s="7"/>
      <c r="BY73" s="6">
        <f>ROUND((BU73-BW73),5)</f>
        <v>0</v>
      </c>
      <c r="BZ73" s="7"/>
      <c r="CA73" s="8">
        <f>ROUND(IF(BW73=0, IF(BU73=0, 0, 1), BU73/BW73),5)</f>
        <v>0</v>
      </c>
      <c r="CB73" s="7"/>
      <c r="CC73" s="6">
        <v>0</v>
      </c>
      <c r="CD73" s="7"/>
      <c r="CE73" s="6">
        <v>0</v>
      </c>
      <c r="CF73" s="7"/>
      <c r="CG73" s="6">
        <f>ROUND((CC73-CE73),5)</f>
        <v>0</v>
      </c>
      <c r="CH73" s="7"/>
      <c r="CI73" s="8">
        <f>ROUND(IF(CE73=0, IF(CC73=0, 0, 1), CC73/CE73),5)</f>
        <v>0</v>
      </c>
      <c r="CJ73" s="7"/>
      <c r="CK73" s="6">
        <v>0</v>
      </c>
      <c r="CL73" s="7"/>
      <c r="CM73" s="6">
        <v>0</v>
      </c>
      <c r="CN73" s="7"/>
      <c r="CO73" s="6">
        <f>ROUND((CK73-CM73),5)</f>
        <v>0</v>
      </c>
      <c r="CP73" s="7"/>
      <c r="CQ73" s="8">
        <f>ROUND(IF(CM73=0, IF(CK73=0, 0, 1), CK73/CM73),5)</f>
        <v>0</v>
      </c>
      <c r="CR73" s="7"/>
      <c r="CS73" s="6">
        <v>0</v>
      </c>
      <c r="CT73" s="7"/>
      <c r="CU73" s="6">
        <v>0</v>
      </c>
      <c r="CV73" s="7"/>
      <c r="CW73" s="6">
        <f>ROUND((CS73-CU73),5)</f>
        <v>0</v>
      </c>
      <c r="CX73" s="7"/>
      <c r="CY73" s="8">
        <f>ROUND(IF(CU73=0, IF(CS73=0, 0, 1), CS73/CU73),5)</f>
        <v>0</v>
      </c>
      <c r="CZ73" s="7"/>
      <c r="DA73" s="6">
        <f>ROUND(I73+Q73+Y73+AG73+AO73+AW73+BE73+BM73+BU73+CC73+CK73+CS73,5)</f>
        <v>26843.21</v>
      </c>
      <c r="DB73" s="7"/>
      <c r="DC73" s="6">
        <f>ROUND(K73+S73+AA73+AI73+AQ73+AY73+BG73+BO73+BW73+CE73+CM73+CU73,5)</f>
        <v>30000</v>
      </c>
      <c r="DD73" s="7"/>
      <c r="DE73" s="6">
        <f>ROUND((DA73-DC73),5)</f>
        <v>-3156.79</v>
      </c>
      <c r="DF73" s="7"/>
      <c r="DG73" s="8">
        <f>ROUND(IF(DC73=0, IF(DA73=0, 0, 1), DA73/DC73),5)</f>
        <v>0.89476999999999995</v>
      </c>
    </row>
    <row r="74" spans="1:111" ht="15.75" thickBot="1" x14ac:dyDescent="0.3">
      <c r="A74" s="2"/>
      <c r="B74" s="2"/>
      <c r="C74" s="2"/>
      <c r="D74" s="2"/>
      <c r="E74" s="2"/>
      <c r="F74" s="2" t="s">
        <v>83</v>
      </c>
      <c r="G74" s="2"/>
      <c r="H74" s="2"/>
      <c r="I74" s="9">
        <v>0</v>
      </c>
      <c r="J74" s="7"/>
      <c r="K74" s="9">
        <v>0</v>
      </c>
      <c r="L74" s="7"/>
      <c r="M74" s="9">
        <f>ROUND((I74-K74),5)</f>
        <v>0</v>
      </c>
      <c r="N74" s="7"/>
      <c r="O74" s="10">
        <f>ROUND(IF(K74=0, IF(I74=0, 0, 1), I74/K74),5)</f>
        <v>0</v>
      </c>
      <c r="P74" s="7"/>
      <c r="Q74" s="9">
        <v>0</v>
      </c>
      <c r="R74" s="7"/>
      <c r="S74" s="9">
        <v>0</v>
      </c>
      <c r="T74" s="7"/>
      <c r="U74" s="9">
        <f>ROUND((Q74-S74),5)</f>
        <v>0</v>
      </c>
      <c r="V74" s="7"/>
      <c r="W74" s="10">
        <f>ROUND(IF(S74=0, IF(Q74=0, 0, 1), Q74/S74),5)</f>
        <v>0</v>
      </c>
      <c r="X74" s="7"/>
      <c r="Y74" s="9">
        <v>0</v>
      </c>
      <c r="Z74" s="7"/>
      <c r="AA74" s="9">
        <v>0</v>
      </c>
      <c r="AB74" s="7"/>
      <c r="AC74" s="9">
        <f>ROUND((Y74-AA74),5)</f>
        <v>0</v>
      </c>
      <c r="AD74" s="7"/>
      <c r="AE74" s="10">
        <f>ROUND(IF(AA74=0, IF(Y74=0, 0, 1), Y74/AA74),5)</f>
        <v>0</v>
      </c>
      <c r="AF74" s="7"/>
      <c r="AG74" s="9">
        <v>0</v>
      </c>
      <c r="AH74" s="7"/>
      <c r="AI74" s="9">
        <v>0</v>
      </c>
      <c r="AJ74" s="7"/>
      <c r="AK74" s="9">
        <f>ROUND((AG74-AI74),5)</f>
        <v>0</v>
      </c>
      <c r="AL74" s="7"/>
      <c r="AM74" s="10">
        <f>ROUND(IF(AI74=0, IF(AG74=0, 0, 1), AG74/AI74),5)</f>
        <v>0</v>
      </c>
      <c r="AN74" s="7"/>
      <c r="AO74" s="9">
        <v>0</v>
      </c>
      <c r="AP74" s="7"/>
      <c r="AQ74" s="9">
        <v>0</v>
      </c>
      <c r="AR74" s="7"/>
      <c r="AS74" s="9">
        <f>ROUND((AO74-AQ74),5)</f>
        <v>0</v>
      </c>
      <c r="AT74" s="7"/>
      <c r="AU74" s="10">
        <f>ROUND(IF(AQ74=0, IF(AO74=0, 0, 1), AO74/AQ74),5)</f>
        <v>0</v>
      </c>
      <c r="AV74" s="7"/>
      <c r="AW74" s="9">
        <v>0</v>
      </c>
      <c r="AX74" s="7"/>
      <c r="AY74" s="9">
        <v>0</v>
      </c>
      <c r="AZ74" s="7"/>
      <c r="BA74" s="9">
        <f>ROUND((AW74-AY74),5)</f>
        <v>0</v>
      </c>
      <c r="BB74" s="7"/>
      <c r="BC74" s="10">
        <f>ROUND(IF(AY74=0, IF(AW74=0, 0, 1), AW74/AY74),5)</f>
        <v>0</v>
      </c>
      <c r="BD74" s="7"/>
      <c r="BE74" s="9">
        <v>0</v>
      </c>
      <c r="BF74" s="7"/>
      <c r="BG74" s="9">
        <v>0</v>
      </c>
      <c r="BH74" s="7"/>
      <c r="BI74" s="9">
        <f>ROUND((BE74-BG74),5)</f>
        <v>0</v>
      </c>
      <c r="BJ74" s="7"/>
      <c r="BK74" s="10">
        <f>ROUND(IF(BG74=0, IF(BE74=0, 0, 1), BE74/BG74),5)</f>
        <v>0</v>
      </c>
      <c r="BL74" s="7"/>
      <c r="BM74" s="9">
        <v>0</v>
      </c>
      <c r="BN74" s="7"/>
      <c r="BO74" s="9">
        <v>0</v>
      </c>
      <c r="BP74" s="7"/>
      <c r="BQ74" s="9">
        <f>ROUND((BM74-BO74),5)</f>
        <v>0</v>
      </c>
      <c r="BR74" s="7"/>
      <c r="BS74" s="10">
        <f>ROUND(IF(BO74=0, IF(BM74=0, 0, 1), BM74/BO74),5)</f>
        <v>0</v>
      </c>
      <c r="BT74" s="7"/>
      <c r="BU74" s="9">
        <v>0</v>
      </c>
      <c r="BV74" s="7"/>
      <c r="BW74" s="9">
        <v>0</v>
      </c>
      <c r="BX74" s="7"/>
      <c r="BY74" s="9">
        <f>ROUND((BU74-BW74),5)</f>
        <v>0</v>
      </c>
      <c r="BZ74" s="7"/>
      <c r="CA74" s="10">
        <f>ROUND(IF(BW74=0, IF(BU74=0, 0, 1), BU74/BW74),5)</f>
        <v>0</v>
      </c>
      <c r="CB74" s="7"/>
      <c r="CC74" s="9">
        <v>0</v>
      </c>
      <c r="CD74" s="7"/>
      <c r="CE74" s="9">
        <v>0</v>
      </c>
      <c r="CF74" s="7"/>
      <c r="CG74" s="9">
        <f>ROUND((CC74-CE74),5)</f>
        <v>0</v>
      </c>
      <c r="CH74" s="7"/>
      <c r="CI74" s="10">
        <f>ROUND(IF(CE74=0, IF(CC74=0, 0, 1), CC74/CE74),5)</f>
        <v>0</v>
      </c>
      <c r="CJ74" s="7"/>
      <c r="CK74" s="9">
        <v>0</v>
      </c>
      <c r="CL74" s="7"/>
      <c r="CM74" s="9">
        <v>0</v>
      </c>
      <c r="CN74" s="7"/>
      <c r="CO74" s="9">
        <f>ROUND((CK74-CM74),5)</f>
        <v>0</v>
      </c>
      <c r="CP74" s="7"/>
      <c r="CQ74" s="10">
        <f>ROUND(IF(CM74=0, IF(CK74=0, 0, 1), CK74/CM74),5)</f>
        <v>0</v>
      </c>
      <c r="CR74" s="7"/>
      <c r="CS74" s="9">
        <v>0</v>
      </c>
      <c r="CT74" s="7"/>
      <c r="CU74" s="9">
        <v>0</v>
      </c>
      <c r="CV74" s="7"/>
      <c r="CW74" s="9">
        <f>ROUND((CS74-CU74),5)</f>
        <v>0</v>
      </c>
      <c r="CX74" s="7"/>
      <c r="CY74" s="10">
        <f>ROUND(IF(CU74=0, IF(CS74=0, 0, 1), CS74/CU74),5)</f>
        <v>0</v>
      </c>
      <c r="CZ74" s="7"/>
      <c r="DA74" s="9">
        <f>ROUND(I74+Q74+Y74+AG74+AO74+AW74+BE74+BM74+BU74+CC74+CK74+CS74,5)</f>
        <v>0</v>
      </c>
      <c r="DB74" s="7"/>
      <c r="DC74" s="9">
        <f>ROUND(K74+S74+AA74+AI74+AQ74+AY74+BG74+BO74+BW74+CE74+CM74+CU74,5)</f>
        <v>0</v>
      </c>
      <c r="DD74" s="7"/>
      <c r="DE74" s="9">
        <f>ROUND((DA74-DC74),5)</f>
        <v>0</v>
      </c>
      <c r="DF74" s="7"/>
      <c r="DG74" s="10">
        <f>ROUND(IF(DC74=0, IF(DA74=0, 0, 1), DA74/DC74),5)</f>
        <v>0</v>
      </c>
    </row>
    <row r="75" spans="1:111" x14ac:dyDescent="0.25">
      <c r="A75" s="2"/>
      <c r="B75" s="2"/>
      <c r="C75" s="2"/>
      <c r="D75" s="2"/>
      <c r="E75" s="2" t="s">
        <v>84</v>
      </c>
      <c r="F75" s="2"/>
      <c r="G75" s="2"/>
      <c r="H75" s="2"/>
      <c r="I75" s="6">
        <f>ROUND(SUM(I71:I74),5)</f>
        <v>0</v>
      </c>
      <c r="J75" s="7"/>
      <c r="K75" s="6">
        <f>ROUND(SUM(K71:K74),5)</f>
        <v>0</v>
      </c>
      <c r="L75" s="7"/>
      <c r="M75" s="6">
        <f>ROUND((I75-K75),5)</f>
        <v>0</v>
      </c>
      <c r="N75" s="7"/>
      <c r="O75" s="8">
        <f>ROUND(IF(K75=0, IF(I75=0, 0, 1), I75/K75),5)</f>
        <v>0</v>
      </c>
      <c r="P75" s="7"/>
      <c r="Q75" s="6">
        <f>ROUND(SUM(Q71:Q74),5)</f>
        <v>0</v>
      </c>
      <c r="R75" s="7"/>
      <c r="S75" s="6">
        <f>ROUND(SUM(S71:S74),5)</f>
        <v>0</v>
      </c>
      <c r="T75" s="7"/>
      <c r="U75" s="6">
        <f>ROUND((Q75-S75),5)</f>
        <v>0</v>
      </c>
      <c r="V75" s="7"/>
      <c r="W75" s="8">
        <f>ROUND(IF(S75=0, IF(Q75=0, 0, 1), Q75/S75),5)</f>
        <v>0</v>
      </c>
      <c r="X75" s="7"/>
      <c r="Y75" s="6">
        <f>ROUND(SUM(Y71:Y74),5)</f>
        <v>0</v>
      </c>
      <c r="Z75" s="7"/>
      <c r="AA75" s="6">
        <f>ROUND(SUM(AA71:AA74),5)</f>
        <v>0</v>
      </c>
      <c r="AB75" s="7"/>
      <c r="AC75" s="6">
        <f>ROUND((Y75-AA75),5)</f>
        <v>0</v>
      </c>
      <c r="AD75" s="7"/>
      <c r="AE75" s="8">
        <f>ROUND(IF(AA75=0, IF(Y75=0, 0, 1), Y75/AA75),5)</f>
        <v>0</v>
      </c>
      <c r="AF75" s="7"/>
      <c r="AG75" s="6">
        <f>ROUND(SUM(AG71:AG74),5)</f>
        <v>1500</v>
      </c>
      <c r="AH75" s="7"/>
      <c r="AI75" s="6">
        <f>ROUND(SUM(AI71:AI74),5)</f>
        <v>3000</v>
      </c>
      <c r="AJ75" s="7"/>
      <c r="AK75" s="6">
        <f>ROUND((AG75-AI75),5)</f>
        <v>-1500</v>
      </c>
      <c r="AL75" s="7"/>
      <c r="AM75" s="8">
        <f>ROUND(IF(AI75=0, IF(AG75=0, 0, 1), AG75/AI75),5)</f>
        <v>0.5</v>
      </c>
      <c r="AN75" s="7"/>
      <c r="AO75" s="6">
        <f>ROUND(SUM(AO71:AO74),5)</f>
        <v>860</v>
      </c>
      <c r="AP75" s="7"/>
      <c r="AQ75" s="6">
        <f>ROUND(SUM(AQ71:AQ74),5)</f>
        <v>6000</v>
      </c>
      <c r="AR75" s="7"/>
      <c r="AS75" s="6">
        <f>ROUND((AO75-AQ75),5)</f>
        <v>-5140</v>
      </c>
      <c r="AT75" s="7"/>
      <c r="AU75" s="8">
        <f>ROUND(IF(AQ75=0, IF(AO75=0, 0, 1), AO75/AQ75),5)</f>
        <v>0.14333000000000001</v>
      </c>
      <c r="AV75" s="7"/>
      <c r="AW75" s="6">
        <f>ROUND(SUM(AW71:AW74),5)</f>
        <v>24943.21</v>
      </c>
      <c r="AX75" s="7"/>
      <c r="AY75" s="6">
        <f>ROUND(SUM(AY71:AY74),5)</f>
        <v>21000</v>
      </c>
      <c r="AZ75" s="7"/>
      <c r="BA75" s="6">
        <f>ROUND((AW75-AY75),5)</f>
        <v>3943.21</v>
      </c>
      <c r="BB75" s="7"/>
      <c r="BC75" s="8">
        <f>ROUND(IF(AY75=0, IF(AW75=0, 0, 1), AW75/AY75),5)</f>
        <v>1.18777</v>
      </c>
      <c r="BD75" s="7"/>
      <c r="BE75" s="6">
        <f>ROUND(SUM(BE71:BE74),5)</f>
        <v>130.94</v>
      </c>
      <c r="BF75" s="7"/>
      <c r="BG75" s="6">
        <f>ROUND(SUM(BG71:BG74),5)</f>
        <v>3000</v>
      </c>
      <c r="BH75" s="7"/>
      <c r="BI75" s="6">
        <f>ROUND((BE75-BG75),5)</f>
        <v>-2869.06</v>
      </c>
      <c r="BJ75" s="7"/>
      <c r="BK75" s="8">
        <f>ROUND(IF(BG75=0, IF(BE75=0, 0, 1), BE75/BG75),5)</f>
        <v>4.3650000000000001E-2</v>
      </c>
      <c r="BL75" s="7"/>
      <c r="BM75" s="6">
        <f>ROUND(SUM(BM71:BM74),5)</f>
        <v>23198.83</v>
      </c>
      <c r="BN75" s="7"/>
      <c r="BO75" s="6">
        <f>ROUND(SUM(BO71:BO74),5)</f>
        <v>10000</v>
      </c>
      <c r="BP75" s="7"/>
      <c r="BQ75" s="6">
        <f>ROUND((BM75-BO75),5)</f>
        <v>13198.83</v>
      </c>
      <c r="BR75" s="7"/>
      <c r="BS75" s="8">
        <f>ROUND(IF(BO75=0, IF(BM75=0, 0, 1), BM75/BO75),5)</f>
        <v>2.3198799999999999</v>
      </c>
      <c r="BT75" s="7"/>
      <c r="BU75" s="6">
        <f>ROUND(SUM(BU71:BU74),5)</f>
        <v>2250</v>
      </c>
      <c r="BV75" s="7"/>
      <c r="BW75" s="6">
        <f>ROUND(SUM(BW71:BW74),5)</f>
        <v>15000</v>
      </c>
      <c r="BX75" s="7"/>
      <c r="BY75" s="6">
        <f>ROUND((BU75-BW75),5)</f>
        <v>-12750</v>
      </c>
      <c r="BZ75" s="7"/>
      <c r="CA75" s="8">
        <f>ROUND(IF(BW75=0, IF(BU75=0, 0, 1), BU75/BW75),5)</f>
        <v>0.15</v>
      </c>
      <c r="CB75" s="7"/>
      <c r="CC75" s="6">
        <f>ROUND(SUM(CC71:CC74),5)</f>
        <v>0</v>
      </c>
      <c r="CD75" s="7"/>
      <c r="CE75" s="6">
        <f>ROUND(SUM(CE71:CE74),5)</f>
        <v>0</v>
      </c>
      <c r="CF75" s="7"/>
      <c r="CG75" s="6">
        <f>ROUND((CC75-CE75),5)</f>
        <v>0</v>
      </c>
      <c r="CH75" s="7"/>
      <c r="CI75" s="8">
        <f>ROUND(IF(CE75=0, IF(CC75=0, 0, 1), CC75/CE75),5)</f>
        <v>0</v>
      </c>
      <c r="CJ75" s="7"/>
      <c r="CK75" s="6">
        <f>ROUND(SUM(CK71:CK74),5)</f>
        <v>400</v>
      </c>
      <c r="CL75" s="7"/>
      <c r="CM75" s="6">
        <f>ROUND(SUM(CM71:CM74),5)</f>
        <v>0</v>
      </c>
      <c r="CN75" s="7"/>
      <c r="CO75" s="6">
        <f>ROUND((CK75-CM75),5)</f>
        <v>400</v>
      </c>
      <c r="CP75" s="7"/>
      <c r="CQ75" s="8">
        <f>ROUND(IF(CM75=0, IF(CK75=0, 0, 1), CK75/CM75),5)</f>
        <v>1</v>
      </c>
      <c r="CR75" s="7"/>
      <c r="CS75" s="6">
        <f>ROUND(SUM(CS71:CS74),5)</f>
        <v>0</v>
      </c>
      <c r="CT75" s="7"/>
      <c r="CU75" s="6">
        <f>ROUND(SUM(CU71:CU74),5)</f>
        <v>0</v>
      </c>
      <c r="CV75" s="7"/>
      <c r="CW75" s="6">
        <f>ROUND((CS75-CU75),5)</f>
        <v>0</v>
      </c>
      <c r="CX75" s="7"/>
      <c r="CY75" s="8">
        <f>ROUND(IF(CU75=0, IF(CS75=0, 0, 1), CS75/CU75),5)</f>
        <v>0</v>
      </c>
      <c r="CZ75" s="7"/>
      <c r="DA75" s="6">
        <f>ROUND(I75+Q75+Y75+AG75+AO75+AW75+BE75+BM75+BU75+CC75+CK75+CS75,5)</f>
        <v>53282.98</v>
      </c>
      <c r="DB75" s="7"/>
      <c r="DC75" s="6">
        <f>ROUND(K75+S75+AA75+AI75+AQ75+AY75+BG75+BO75+BW75+CE75+CM75+CU75,5)</f>
        <v>58000</v>
      </c>
      <c r="DD75" s="7"/>
      <c r="DE75" s="6">
        <f>ROUND((DA75-DC75),5)</f>
        <v>-4717.0200000000004</v>
      </c>
      <c r="DF75" s="7"/>
      <c r="DG75" s="8">
        <f>ROUND(IF(DC75=0, IF(DA75=0, 0, 1), DA75/DC75),5)</f>
        <v>0.91866999999999999</v>
      </c>
    </row>
    <row r="76" spans="1:111" x14ac:dyDescent="0.25">
      <c r="A76" s="2"/>
      <c r="B76" s="2"/>
      <c r="C76" s="2"/>
      <c r="D76" s="2"/>
      <c r="E76" s="2" t="s">
        <v>85</v>
      </c>
      <c r="F76" s="2"/>
      <c r="G76" s="2"/>
      <c r="H76" s="2"/>
      <c r="I76" s="6"/>
      <c r="J76" s="7"/>
      <c r="K76" s="6"/>
      <c r="L76" s="7"/>
      <c r="M76" s="6"/>
      <c r="N76" s="7"/>
      <c r="O76" s="8"/>
      <c r="P76" s="7"/>
      <c r="Q76" s="6"/>
      <c r="R76" s="7"/>
      <c r="S76" s="6"/>
      <c r="T76" s="7"/>
      <c r="U76" s="6"/>
      <c r="V76" s="7"/>
      <c r="W76" s="8"/>
      <c r="X76" s="7"/>
      <c r="Y76" s="6"/>
      <c r="Z76" s="7"/>
      <c r="AA76" s="6"/>
      <c r="AB76" s="7"/>
      <c r="AC76" s="6"/>
      <c r="AD76" s="7"/>
      <c r="AE76" s="8"/>
      <c r="AF76" s="7"/>
      <c r="AG76" s="6"/>
      <c r="AH76" s="7"/>
      <c r="AI76" s="6"/>
      <c r="AJ76" s="7"/>
      <c r="AK76" s="6"/>
      <c r="AL76" s="7"/>
      <c r="AM76" s="8"/>
      <c r="AN76" s="7"/>
      <c r="AO76" s="6"/>
      <c r="AP76" s="7"/>
      <c r="AQ76" s="6"/>
      <c r="AR76" s="7"/>
      <c r="AS76" s="6"/>
      <c r="AT76" s="7"/>
      <c r="AU76" s="8"/>
      <c r="AV76" s="7"/>
      <c r="AW76" s="6"/>
      <c r="AX76" s="7"/>
      <c r="AY76" s="6"/>
      <c r="AZ76" s="7"/>
      <c r="BA76" s="6"/>
      <c r="BB76" s="7"/>
      <c r="BC76" s="8"/>
      <c r="BD76" s="7"/>
      <c r="BE76" s="6"/>
      <c r="BF76" s="7"/>
      <c r="BG76" s="6"/>
      <c r="BH76" s="7"/>
      <c r="BI76" s="6"/>
      <c r="BJ76" s="7"/>
      <c r="BK76" s="8"/>
      <c r="BL76" s="7"/>
      <c r="BM76" s="6"/>
      <c r="BN76" s="7"/>
      <c r="BO76" s="6"/>
      <c r="BP76" s="7"/>
      <c r="BQ76" s="6"/>
      <c r="BR76" s="7"/>
      <c r="BS76" s="8"/>
      <c r="BT76" s="7"/>
      <c r="BU76" s="6"/>
      <c r="BV76" s="7"/>
      <c r="BW76" s="6"/>
      <c r="BX76" s="7"/>
      <c r="BY76" s="6"/>
      <c r="BZ76" s="7"/>
      <c r="CA76" s="8"/>
      <c r="CB76" s="7"/>
      <c r="CC76" s="6"/>
      <c r="CD76" s="7"/>
      <c r="CE76" s="6"/>
      <c r="CF76" s="7"/>
      <c r="CG76" s="6"/>
      <c r="CH76" s="7"/>
      <c r="CI76" s="8"/>
      <c r="CJ76" s="7"/>
      <c r="CK76" s="6"/>
      <c r="CL76" s="7"/>
      <c r="CM76" s="6"/>
      <c r="CN76" s="7"/>
      <c r="CO76" s="6"/>
      <c r="CP76" s="7"/>
      <c r="CQ76" s="8"/>
      <c r="CR76" s="7"/>
      <c r="CS76" s="6"/>
      <c r="CT76" s="7"/>
      <c r="CU76" s="6"/>
      <c r="CV76" s="7"/>
      <c r="CW76" s="6"/>
      <c r="CX76" s="7"/>
      <c r="CY76" s="8"/>
      <c r="CZ76" s="7"/>
      <c r="DA76" s="6"/>
      <c r="DB76" s="7"/>
      <c r="DC76" s="6"/>
      <c r="DD76" s="7"/>
      <c r="DE76" s="6"/>
      <c r="DF76" s="7"/>
      <c r="DG76" s="8"/>
    </row>
    <row r="77" spans="1:111" x14ac:dyDescent="0.25">
      <c r="A77" s="2"/>
      <c r="B77" s="2"/>
      <c r="C77" s="2"/>
      <c r="D77" s="2"/>
      <c r="E77" s="2"/>
      <c r="F77" s="2" t="s">
        <v>86</v>
      </c>
      <c r="G77" s="2"/>
      <c r="H77" s="2"/>
      <c r="I77" s="6">
        <v>1247</v>
      </c>
      <c r="J77" s="7"/>
      <c r="K77" s="6">
        <v>1670</v>
      </c>
      <c r="L77" s="7"/>
      <c r="M77" s="6">
        <f>ROUND((I77-K77),5)</f>
        <v>-423</v>
      </c>
      <c r="N77" s="7"/>
      <c r="O77" s="8">
        <f>ROUND(IF(K77=0, IF(I77=0, 0, 1), I77/K77),5)</f>
        <v>0.74670999999999998</v>
      </c>
      <c r="P77" s="7"/>
      <c r="Q77" s="6">
        <v>0</v>
      </c>
      <c r="R77" s="7"/>
      <c r="S77" s="6">
        <v>170</v>
      </c>
      <c r="T77" s="7"/>
      <c r="U77" s="6">
        <f>ROUND((Q77-S77),5)</f>
        <v>-170</v>
      </c>
      <c r="V77" s="7"/>
      <c r="W77" s="8">
        <f>ROUND(IF(S77=0, IF(Q77=0, 0, 1), Q77/S77),5)</f>
        <v>0</v>
      </c>
      <c r="X77" s="7"/>
      <c r="Y77" s="6">
        <v>0</v>
      </c>
      <c r="Z77" s="7"/>
      <c r="AA77" s="6">
        <v>170</v>
      </c>
      <c r="AB77" s="7"/>
      <c r="AC77" s="6">
        <f>ROUND((Y77-AA77),5)</f>
        <v>-170</v>
      </c>
      <c r="AD77" s="7"/>
      <c r="AE77" s="8">
        <f>ROUND(IF(AA77=0, IF(Y77=0, 0, 1), Y77/AA77),5)</f>
        <v>0</v>
      </c>
      <c r="AF77" s="7"/>
      <c r="AG77" s="6">
        <v>0</v>
      </c>
      <c r="AH77" s="7"/>
      <c r="AI77" s="6">
        <v>170</v>
      </c>
      <c r="AJ77" s="7"/>
      <c r="AK77" s="6">
        <f>ROUND((AG77-AI77),5)</f>
        <v>-170</v>
      </c>
      <c r="AL77" s="7"/>
      <c r="AM77" s="8">
        <f>ROUND(IF(AI77=0, IF(AG77=0, 0, 1), AG77/AI77),5)</f>
        <v>0</v>
      </c>
      <c r="AN77" s="7"/>
      <c r="AO77" s="6">
        <v>0</v>
      </c>
      <c r="AP77" s="7"/>
      <c r="AQ77" s="6">
        <v>170</v>
      </c>
      <c r="AR77" s="7"/>
      <c r="AS77" s="6">
        <f>ROUND((AO77-AQ77),5)</f>
        <v>-170</v>
      </c>
      <c r="AT77" s="7"/>
      <c r="AU77" s="8">
        <f>ROUND(IF(AQ77=0, IF(AO77=0, 0, 1), AO77/AQ77),5)</f>
        <v>0</v>
      </c>
      <c r="AV77" s="7"/>
      <c r="AW77" s="6">
        <v>0</v>
      </c>
      <c r="AX77" s="7"/>
      <c r="AY77" s="6">
        <v>170</v>
      </c>
      <c r="AZ77" s="7"/>
      <c r="BA77" s="6">
        <f>ROUND((AW77-AY77),5)</f>
        <v>-170</v>
      </c>
      <c r="BB77" s="7"/>
      <c r="BC77" s="8">
        <f>ROUND(IF(AY77=0, IF(AW77=0, 0, 1), AW77/AY77),5)</f>
        <v>0</v>
      </c>
      <c r="BD77" s="7"/>
      <c r="BE77" s="6">
        <v>0</v>
      </c>
      <c r="BF77" s="7"/>
      <c r="BG77" s="6">
        <v>170</v>
      </c>
      <c r="BH77" s="7"/>
      <c r="BI77" s="6">
        <f>ROUND((BE77-BG77),5)</f>
        <v>-170</v>
      </c>
      <c r="BJ77" s="7"/>
      <c r="BK77" s="8">
        <f>ROUND(IF(BG77=0, IF(BE77=0, 0, 1), BE77/BG77),5)</f>
        <v>0</v>
      </c>
      <c r="BL77" s="7"/>
      <c r="BM77" s="6">
        <v>0</v>
      </c>
      <c r="BN77" s="7"/>
      <c r="BO77" s="6">
        <v>170</v>
      </c>
      <c r="BP77" s="7"/>
      <c r="BQ77" s="6">
        <f>ROUND((BM77-BO77),5)</f>
        <v>-170</v>
      </c>
      <c r="BR77" s="7"/>
      <c r="BS77" s="8">
        <f>ROUND(IF(BO77=0, IF(BM77=0, 0, 1), BM77/BO77),5)</f>
        <v>0</v>
      </c>
      <c r="BT77" s="7"/>
      <c r="BU77" s="6">
        <v>0</v>
      </c>
      <c r="BV77" s="7"/>
      <c r="BW77" s="6">
        <v>170</v>
      </c>
      <c r="BX77" s="7"/>
      <c r="BY77" s="6">
        <f>ROUND((BU77-BW77),5)</f>
        <v>-170</v>
      </c>
      <c r="BZ77" s="7"/>
      <c r="CA77" s="8">
        <f>ROUND(IF(BW77=0, IF(BU77=0, 0, 1), BU77/BW77),5)</f>
        <v>0</v>
      </c>
      <c r="CB77" s="7"/>
      <c r="CC77" s="6">
        <v>0</v>
      </c>
      <c r="CD77" s="7"/>
      <c r="CE77" s="6">
        <v>170</v>
      </c>
      <c r="CF77" s="7"/>
      <c r="CG77" s="6">
        <f>ROUND((CC77-CE77),5)</f>
        <v>-170</v>
      </c>
      <c r="CH77" s="7"/>
      <c r="CI77" s="8">
        <f>ROUND(IF(CE77=0, IF(CC77=0, 0, 1), CC77/CE77),5)</f>
        <v>0</v>
      </c>
      <c r="CJ77" s="7"/>
      <c r="CK77" s="6">
        <v>0</v>
      </c>
      <c r="CL77" s="7"/>
      <c r="CM77" s="6">
        <v>170</v>
      </c>
      <c r="CN77" s="7"/>
      <c r="CO77" s="6">
        <f>ROUND((CK77-CM77),5)</f>
        <v>-170</v>
      </c>
      <c r="CP77" s="7"/>
      <c r="CQ77" s="8">
        <f>ROUND(IF(CM77=0, IF(CK77=0, 0, 1), CK77/CM77),5)</f>
        <v>0</v>
      </c>
      <c r="CR77" s="7"/>
      <c r="CS77" s="6">
        <v>0</v>
      </c>
      <c r="CT77" s="7"/>
      <c r="CU77" s="6">
        <v>159.03</v>
      </c>
      <c r="CV77" s="7"/>
      <c r="CW77" s="6">
        <f t="shared" ref="CW77:CW85" si="84">ROUND((CS77-CU77),5)</f>
        <v>-159.03</v>
      </c>
      <c r="CX77" s="7"/>
      <c r="CY77" s="8">
        <f t="shared" ref="CY77:CY85" si="85">ROUND(IF(CU77=0, IF(CS77=0, 0, 1), CS77/CU77),5)</f>
        <v>0</v>
      </c>
      <c r="CZ77" s="7"/>
      <c r="DA77" s="6">
        <f t="shared" ref="DA77:DA85" si="86">ROUND(I77+Q77+Y77+AG77+AO77+AW77+BE77+BM77+BU77+CC77+CK77+CS77,5)</f>
        <v>1247</v>
      </c>
      <c r="DB77" s="7"/>
      <c r="DC77" s="6">
        <f t="shared" ref="DC77:DC85" si="87">ROUND(K77+S77+AA77+AI77+AQ77+AY77+BG77+BO77+BW77+CE77+CM77+CU77,5)</f>
        <v>3529.03</v>
      </c>
      <c r="DD77" s="7"/>
      <c r="DE77" s="6">
        <f t="shared" ref="DE77:DE85" si="88">ROUND((DA77-DC77),5)</f>
        <v>-2282.0300000000002</v>
      </c>
      <c r="DF77" s="7"/>
      <c r="DG77" s="8">
        <f t="shared" ref="DG77:DG85" si="89">ROUND(IF(DC77=0, IF(DA77=0, 0, 1), DA77/DC77),5)</f>
        <v>0.35335</v>
      </c>
    </row>
    <row r="78" spans="1:111" x14ac:dyDescent="0.25">
      <c r="A78" s="2"/>
      <c r="B78" s="2"/>
      <c r="C78" s="2"/>
      <c r="D78" s="2"/>
      <c r="E78" s="2"/>
      <c r="F78" s="2" t="s">
        <v>87</v>
      </c>
      <c r="G78" s="2"/>
      <c r="H78" s="2"/>
      <c r="I78" s="6">
        <v>0</v>
      </c>
      <c r="J78" s="7"/>
      <c r="K78" s="6">
        <v>0</v>
      </c>
      <c r="L78" s="7"/>
      <c r="M78" s="6">
        <f>ROUND((I78-K78),5)</f>
        <v>0</v>
      </c>
      <c r="N78" s="7"/>
      <c r="O78" s="8">
        <f>ROUND(IF(K78=0, IF(I78=0, 0, 1), I78/K78),5)</f>
        <v>0</v>
      </c>
      <c r="P78" s="7"/>
      <c r="Q78" s="6">
        <v>0</v>
      </c>
      <c r="R78" s="7"/>
      <c r="S78" s="6">
        <v>0</v>
      </c>
      <c r="T78" s="7"/>
      <c r="U78" s="6">
        <f>ROUND((Q78-S78),5)</f>
        <v>0</v>
      </c>
      <c r="V78" s="7"/>
      <c r="W78" s="8">
        <f>ROUND(IF(S78=0, IF(Q78=0, 0, 1), Q78/S78),5)</f>
        <v>0</v>
      </c>
      <c r="X78" s="7"/>
      <c r="Y78" s="6">
        <v>0</v>
      </c>
      <c r="Z78" s="7"/>
      <c r="AA78" s="6">
        <v>0</v>
      </c>
      <c r="AB78" s="7"/>
      <c r="AC78" s="6">
        <f>ROUND((Y78-AA78),5)</f>
        <v>0</v>
      </c>
      <c r="AD78" s="7"/>
      <c r="AE78" s="8">
        <f>ROUND(IF(AA78=0, IF(Y78=0, 0, 1), Y78/AA78),5)</f>
        <v>0</v>
      </c>
      <c r="AF78" s="7"/>
      <c r="AG78" s="6">
        <v>0</v>
      </c>
      <c r="AH78" s="7"/>
      <c r="AI78" s="6">
        <v>0</v>
      </c>
      <c r="AJ78" s="7"/>
      <c r="AK78" s="6">
        <f>ROUND((AG78-AI78),5)</f>
        <v>0</v>
      </c>
      <c r="AL78" s="7"/>
      <c r="AM78" s="8">
        <f>ROUND(IF(AI78=0, IF(AG78=0, 0, 1), AG78/AI78),5)</f>
        <v>0</v>
      </c>
      <c r="AN78" s="7"/>
      <c r="AO78" s="6">
        <v>0</v>
      </c>
      <c r="AP78" s="7"/>
      <c r="AQ78" s="6">
        <v>0</v>
      </c>
      <c r="AR78" s="7"/>
      <c r="AS78" s="6">
        <f>ROUND((AO78-AQ78),5)</f>
        <v>0</v>
      </c>
      <c r="AT78" s="7"/>
      <c r="AU78" s="8">
        <f>ROUND(IF(AQ78=0, IF(AO78=0, 0, 1), AO78/AQ78),5)</f>
        <v>0</v>
      </c>
      <c r="AV78" s="7"/>
      <c r="AW78" s="6">
        <v>0</v>
      </c>
      <c r="AX78" s="7"/>
      <c r="AY78" s="6">
        <v>0</v>
      </c>
      <c r="AZ78" s="7"/>
      <c r="BA78" s="6">
        <f>ROUND((AW78-AY78),5)</f>
        <v>0</v>
      </c>
      <c r="BB78" s="7"/>
      <c r="BC78" s="8">
        <f>ROUND(IF(AY78=0, IF(AW78=0, 0, 1), AW78/AY78),5)</f>
        <v>0</v>
      </c>
      <c r="BD78" s="7"/>
      <c r="BE78" s="6">
        <v>0</v>
      </c>
      <c r="BF78" s="7"/>
      <c r="BG78" s="6">
        <v>0</v>
      </c>
      <c r="BH78" s="7"/>
      <c r="BI78" s="6">
        <f>ROUND((BE78-BG78),5)</f>
        <v>0</v>
      </c>
      <c r="BJ78" s="7"/>
      <c r="BK78" s="8">
        <f>ROUND(IF(BG78=0, IF(BE78=0, 0, 1), BE78/BG78),5)</f>
        <v>0</v>
      </c>
      <c r="BL78" s="7"/>
      <c r="BM78" s="6">
        <v>0</v>
      </c>
      <c r="BN78" s="7"/>
      <c r="BO78" s="6">
        <v>2700</v>
      </c>
      <c r="BP78" s="7"/>
      <c r="BQ78" s="6">
        <f>ROUND((BM78-BO78),5)</f>
        <v>-2700</v>
      </c>
      <c r="BR78" s="7"/>
      <c r="BS78" s="8">
        <f>ROUND(IF(BO78=0, IF(BM78=0, 0, 1), BM78/BO78),5)</f>
        <v>0</v>
      </c>
      <c r="BT78" s="7"/>
      <c r="BU78" s="6">
        <v>2528</v>
      </c>
      <c r="BV78" s="7"/>
      <c r="BW78" s="6">
        <v>0</v>
      </c>
      <c r="BX78" s="7"/>
      <c r="BY78" s="6">
        <f>ROUND((BU78-BW78),5)</f>
        <v>2528</v>
      </c>
      <c r="BZ78" s="7"/>
      <c r="CA78" s="8">
        <f>ROUND(IF(BW78=0, IF(BU78=0, 0, 1), BU78/BW78),5)</f>
        <v>1</v>
      </c>
      <c r="CB78" s="7"/>
      <c r="CC78" s="6">
        <v>0</v>
      </c>
      <c r="CD78" s="7"/>
      <c r="CE78" s="6">
        <v>0</v>
      </c>
      <c r="CF78" s="7"/>
      <c r="CG78" s="6">
        <f>ROUND((CC78-CE78),5)</f>
        <v>0</v>
      </c>
      <c r="CH78" s="7"/>
      <c r="CI78" s="8">
        <f>ROUND(IF(CE78=0, IF(CC78=0, 0, 1), CC78/CE78),5)</f>
        <v>0</v>
      </c>
      <c r="CJ78" s="7"/>
      <c r="CK78" s="6">
        <v>0</v>
      </c>
      <c r="CL78" s="7"/>
      <c r="CM78" s="6">
        <v>0</v>
      </c>
      <c r="CN78" s="7"/>
      <c r="CO78" s="6">
        <f>ROUND((CK78-CM78),5)</f>
        <v>0</v>
      </c>
      <c r="CP78" s="7"/>
      <c r="CQ78" s="8">
        <f>ROUND(IF(CM78=0, IF(CK78=0, 0, 1), CK78/CM78),5)</f>
        <v>0</v>
      </c>
      <c r="CR78" s="7"/>
      <c r="CS78" s="6">
        <v>0</v>
      </c>
      <c r="CT78" s="7"/>
      <c r="CU78" s="6">
        <v>0</v>
      </c>
      <c r="CV78" s="7"/>
      <c r="CW78" s="6">
        <f t="shared" si="84"/>
        <v>0</v>
      </c>
      <c r="CX78" s="7"/>
      <c r="CY78" s="8">
        <f t="shared" si="85"/>
        <v>0</v>
      </c>
      <c r="CZ78" s="7"/>
      <c r="DA78" s="6">
        <f t="shared" si="86"/>
        <v>2528</v>
      </c>
      <c r="DB78" s="7"/>
      <c r="DC78" s="6">
        <f t="shared" si="87"/>
        <v>2700</v>
      </c>
      <c r="DD78" s="7"/>
      <c r="DE78" s="6">
        <f t="shared" si="88"/>
        <v>-172</v>
      </c>
      <c r="DF78" s="7"/>
      <c r="DG78" s="8">
        <f t="shared" si="89"/>
        <v>0.93630000000000002</v>
      </c>
    </row>
    <row r="79" spans="1:111" x14ac:dyDescent="0.25">
      <c r="A79" s="2"/>
      <c r="B79" s="2"/>
      <c r="C79" s="2"/>
      <c r="D79" s="2"/>
      <c r="E79" s="2"/>
      <c r="F79" s="2" t="s">
        <v>88</v>
      </c>
      <c r="G79" s="2"/>
      <c r="H79" s="2"/>
      <c r="I79" s="6">
        <v>0</v>
      </c>
      <c r="J79" s="7"/>
      <c r="K79" s="6">
        <v>50</v>
      </c>
      <c r="L79" s="7"/>
      <c r="M79" s="6">
        <f>ROUND((I79-K79),5)</f>
        <v>-50</v>
      </c>
      <c r="N79" s="7"/>
      <c r="O79" s="8">
        <f>ROUND(IF(K79=0, IF(I79=0, 0, 1), I79/K79),5)</f>
        <v>0</v>
      </c>
      <c r="P79" s="7"/>
      <c r="Q79" s="6">
        <v>0</v>
      </c>
      <c r="R79" s="7"/>
      <c r="S79" s="6">
        <v>0</v>
      </c>
      <c r="T79" s="7"/>
      <c r="U79" s="6">
        <f>ROUND((Q79-S79),5)</f>
        <v>0</v>
      </c>
      <c r="V79" s="7"/>
      <c r="W79" s="8">
        <f>ROUND(IF(S79=0, IF(Q79=0, 0, 1), Q79/S79),5)</f>
        <v>0</v>
      </c>
      <c r="X79" s="7"/>
      <c r="Y79" s="6">
        <v>0</v>
      </c>
      <c r="Z79" s="7"/>
      <c r="AA79" s="6">
        <v>0</v>
      </c>
      <c r="AB79" s="7"/>
      <c r="AC79" s="6">
        <f>ROUND((Y79-AA79),5)</f>
        <v>0</v>
      </c>
      <c r="AD79" s="7"/>
      <c r="AE79" s="8">
        <f>ROUND(IF(AA79=0, IF(Y79=0, 0, 1), Y79/AA79),5)</f>
        <v>0</v>
      </c>
      <c r="AF79" s="7"/>
      <c r="AG79" s="6">
        <v>0</v>
      </c>
      <c r="AH79" s="7"/>
      <c r="AI79" s="6">
        <v>0</v>
      </c>
      <c r="AJ79" s="7"/>
      <c r="AK79" s="6">
        <f>ROUND((AG79-AI79),5)</f>
        <v>0</v>
      </c>
      <c r="AL79" s="7"/>
      <c r="AM79" s="8">
        <f>ROUND(IF(AI79=0, IF(AG79=0, 0, 1), AG79/AI79),5)</f>
        <v>0</v>
      </c>
      <c r="AN79" s="7"/>
      <c r="AO79" s="6">
        <v>0</v>
      </c>
      <c r="AP79" s="7"/>
      <c r="AQ79" s="6">
        <v>0</v>
      </c>
      <c r="AR79" s="7"/>
      <c r="AS79" s="6">
        <f>ROUND((AO79-AQ79),5)</f>
        <v>0</v>
      </c>
      <c r="AT79" s="7"/>
      <c r="AU79" s="8">
        <f>ROUND(IF(AQ79=0, IF(AO79=0, 0, 1), AO79/AQ79),5)</f>
        <v>0</v>
      </c>
      <c r="AV79" s="7"/>
      <c r="AW79" s="6">
        <v>0</v>
      </c>
      <c r="AX79" s="7"/>
      <c r="AY79" s="6">
        <v>0</v>
      </c>
      <c r="AZ79" s="7"/>
      <c r="BA79" s="6">
        <f>ROUND((AW79-AY79),5)</f>
        <v>0</v>
      </c>
      <c r="BB79" s="7"/>
      <c r="BC79" s="8">
        <f>ROUND(IF(AY79=0, IF(AW79=0, 0, 1), AW79/AY79),5)</f>
        <v>0</v>
      </c>
      <c r="BD79" s="7"/>
      <c r="BE79" s="6">
        <v>0</v>
      </c>
      <c r="BF79" s="7"/>
      <c r="BG79" s="6">
        <v>0</v>
      </c>
      <c r="BH79" s="7"/>
      <c r="BI79" s="6">
        <f>ROUND((BE79-BG79),5)</f>
        <v>0</v>
      </c>
      <c r="BJ79" s="7"/>
      <c r="BK79" s="8">
        <f>ROUND(IF(BG79=0, IF(BE79=0, 0, 1), BE79/BG79),5)</f>
        <v>0</v>
      </c>
      <c r="BL79" s="7"/>
      <c r="BM79" s="6">
        <v>0</v>
      </c>
      <c r="BN79" s="7"/>
      <c r="BO79" s="6">
        <v>0</v>
      </c>
      <c r="BP79" s="7"/>
      <c r="BQ79" s="6">
        <f>ROUND((BM79-BO79),5)</f>
        <v>0</v>
      </c>
      <c r="BR79" s="7"/>
      <c r="BS79" s="8">
        <f>ROUND(IF(BO79=0, IF(BM79=0, 0, 1), BM79/BO79),5)</f>
        <v>0</v>
      </c>
      <c r="BT79" s="7"/>
      <c r="BU79" s="6">
        <v>0</v>
      </c>
      <c r="BV79" s="7"/>
      <c r="BW79" s="6">
        <v>0</v>
      </c>
      <c r="BX79" s="7"/>
      <c r="BY79" s="6">
        <f>ROUND((BU79-BW79),5)</f>
        <v>0</v>
      </c>
      <c r="BZ79" s="7"/>
      <c r="CA79" s="8">
        <f>ROUND(IF(BW79=0, IF(BU79=0, 0, 1), BU79/BW79),5)</f>
        <v>0</v>
      </c>
      <c r="CB79" s="7"/>
      <c r="CC79" s="6">
        <v>0</v>
      </c>
      <c r="CD79" s="7"/>
      <c r="CE79" s="6">
        <v>0</v>
      </c>
      <c r="CF79" s="7"/>
      <c r="CG79" s="6">
        <f>ROUND((CC79-CE79),5)</f>
        <v>0</v>
      </c>
      <c r="CH79" s="7"/>
      <c r="CI79" s="8">
        <f>ROUND(IF(CE79=0, IF(CC79=0, 0, 1), CC79/CE79),5)</f>
        <v>0</v>
      </c>
      <c r="CJ79" s="7"/>
      <c r="CK79" s="6">
        <v>0</v>
      </c>
      <c r="CL79" s="7"/>
      <c r="CM79" s="6">
        <v>0</v>
      </c>
      <c r="CN79" s="7"/>
      <c r="CO79" s="6">
        <f>ROUND((CK79-CM79),5)</f>
        <v>0</v>
      </c>
      <c r="CP79" s="7"/>
      <c r="CQ79" s="8">
        <f>ROUND(IF(CM79=0, IF(CK79=0, 0, 1), CK79/CM79),5)</f>
        <v>0</v>
      </c>
      <c r="CR79" s="7"/>
      <c r="CS79" s="6">
        <v>0</v>
      </c>
      <c r="CT79" s="7"/>
      <c r="CU79" s="6">
        <v>0</v>
      </c>
      <c r="CV79" s="7"/>
      <c r="CW79" s="6">
        <f t="shared" si="84"/>
        <v>0</v>
      </c>
      <c r="CX79" s="7"/>
      <c r="CY79" s="8">
        <f t="shared" si="85"/>
        <v>0</v>
      </c>
      <c r="CZ79" s="7"/>
      <c r="DA79" s="6">
        <f t="shared" si="86"/>
        <v>0</v>
      </c>
      <c r="DB79" s="7"/>
      <c r="DC79" s="6">
        <f t="shared" si="87"/>
        <v>50</v>
      </c>
      <c r="DD79" s="7"/>
      <c r="DE79" s="6">
        <f t="shared" si="88"/>
        <v>-50</v>
      </c>
      <c r="DF79" s="7"/>
      <c r="DG79" s="8">
        <f t="shared" si="89"/>
        <v>0</v>
      </c>
    </row>
    <row r="80" spans="1:111" x14ac:dyDescent="0.25">
      <c r="A80" s="2"/>
      <c r="B80" s="2"/>
      <c r="C80" s="2"/>
      <c r="D80" s="2"/>
      <c r="E80" s="2"/>
      <c r="F80" s="2" t="s">
        <v>89</v>
      </c>
      <c r="G80" s="2"/>
      <c r="H80" s="2"/>
      <c r="I80" s="6">
        <v>5197.7</v>
      </c>
      <c r="J80" s="7"/>
      <c r="K80" s="6">
        <v>1300</v>
      </c>
      <c r="L80" s="7"/>
      <c r="M80" s="6">
        <f>ROUND((I80-K80),5)</f>
        <v>3897.7</v>
      </c>
      <c r="N80" s="7"/>
      <c r="O80" s="8">
        <f>ROUND(IF(K80=0, IF(I80=0, 0, 1), I80/K80),5)</f>
        <v>3.99823</v>
      </c>
      <c r="P80" s="7"/>
      <c r="Q80" s="6">
        <v>1197.7</v>
      </c>
      <c r="R80" s="7"/>
      <c r="S80" s="6">
        <v>1300</v>
      </c>
      <c r="T80" s="7"/>
      <c r="U80" s="6">
        <f>ROUND((Q80-S80),5)</f>
        <v>-102.3</v>
      </c>
      <c r="V80" s="7"/>
      <c r="W80" s="8">
        <f>ROUND(IF(S80=0, IF(Q80=0, 0, 1), Q80/S80),5)</f>
        <v>0.92130999999999996</v>
      </c>
      <c r="X80" s="7"/>
      <c r="Y80" s="6">
        <v>1197.7</v>
      </c>
      <c r="Z80" s="7"/>
      <c r="AA80" s="6">
        <v>1300</v>
      </c>
      <c r="AB80" s="7"/>
      <c r="AC80" s="6">
        <f>ROUND((Y80-AA80),5)</f>
        <v>-102.3</v>
      </c>
      <c r="AD80" s="7"/>
      <c r="AE80" s="8">
        <f>ROUND(IF(AA80=0, IF(Y80=0, 0, 1), Y80/AA80),5)</f>
        <v>0.92130999999999996</v>
      </c>
      <c r="AF80" s="7"/>
      <c r="AG80" s="6">
        <v>1197.7</v>
      </c>
      <c r="AH80" s="7"/>
      <c r="AI80" s="6">
        <v>1300</v>
      </c>
      <c r="AJ80" s="7"/>
      <c r="AK80" s="6">
        <f>ROUND((AG80-AI80),5)</f>
        <v>-102.3</v>
      </c>
      <c r="AL80" s="7"/>
      <c r="AM80" s="8">
        <f>ROUND(IF(AI80=0, IF(AG80=0, 0, 1), AG80/AI80),5)</f>
        <v>0.92130999999999996</v>
      </c>
      <c r="AN80" s="7"/>
      <c r="AO80" s="6">
        <v>1197.7</v>
      </c>
      <c r="AP80" s="7"/>
      <c r="AQ80" s="6">
        <v>1300</v>
      </c>
      <c r="AR80" s="7"/>
      <c r="AS80" s="6">
        <f>ROUND((AO80-AQ80),5)</f>
        <v>-102.3</v>
      </c>
      <c r="AT80" s="7"/>
      <c r="AU80" s="8">
        <f>ROUND(IF(AQ80=0, IF(AO80=0, 0, 1), AO80/AQ80),5)</f>
        <v>0.92130999999999996</v>
      </c>
      <c r="AV80" s="7"/>
      <c r="AW80" s="6">
        <v>1197.7</v>
      </c>
      <c r="AX80" s="7"/>
      <c r="AY80" s="6">
        <v>1300</v>
      </c>
      <c r="AZ80" s="7"/>
      <c r="BA80" s="6">
        <f>ROUND((AW80-AY80),5)</f>
        <v>-102.3</v>
      </c>
      <c r="BB80" s="7"/>
      <c r="BC80" s="8">
        <f>ROUND(IF(AY80=0, IF(AW80=0, 0, 1), AW80/AY80),5)</f>
        <v>0.92130999999999996</v>
      </c>
      <c r="BD80" s="7"/>
      <c r="BE80" s="6">
        <v>1211.7</v>
      </c>
      <c r="BF80" s="7"/>
      <c r="BG80" s="6">
        <v>1300</v>
      </c>
      <c r="BH80" s="7"/>
      <c r="BI80" s="6">
        <f>ROUND((BE80-BG80),5)</f>
        <v>-88.3</v>
      </c>
      <c r="BJ80" s="7"/>
      <c r="BK80" s="8">
        <f>ROUND(IF(BG80=0, IF(BE80=0, 0, 1), BE80/BG80),5)</f>
        <v>0.93208000000000002</v>
      </c>
      <c r="BL80" s="7"/>
      <c r="BM80" s="6">
        <v>1211.7</v>
      </c>
      <c r="BN80" s="7"/>
      <c r="BO80" s="6">
        <v>1300</v>
      </c>
      <c r="BP80" s="7"/>
      <c r="BQ80" s="6">
        <f>ROUND((BM80-BO80),5)</f>
        <v>-88.3</v>
      </c>
      <c r="BR80" s="7"/>
      <c r="BS80" s="8">
        <f>ROUND(IF(BO80=0, IF(BM80=0, 0, 1), BM80/BO80),5)</f>
        <v>0.93208000000000002</v>
      </c>
      <c r="BT80" s="7"/>
      <c r="BU80" s="6">
        <v>1211.7</v>
      </c>
      <c r="BV80" s="7"/>
      <c r="BW80" s="6">
        <v>1300</v>
      </c>
      <c r="BX80" s="7"/>
      <c r="BY80" s="6">
        <f>ROUND((BU80-BW80),5)</f>
        <v>-88.3</v>
      </c>
      <c r="BZ80" s="7"/>
      <c r="CA80" s="8">
        <f>ROUND(IF(BW80=0, IF(BU80=0, 0, 1), BU80/BW80),5)</f>
        <v>0.93208000000000002</v>
      </c>
      <c r="CB80" s="7"/>
      <c r="CC80" s="6">
        <v>1211.7</v>
      </c>
      <c r="CD80" s="7"/>
      <c r="CE80" s="6">
        <v>1300</v>
      </c>
      <c r="CF80" s="7"/>
      <c r="CG80" s="6">
        <f>ROUND((CC80-CE80),5)</f>
        <v>-88.3</v>
      </c>
      <c r="CH80" s="7"/>
      <c r="CI80" s="8">
        <f>ROUND(IF(CE80=0, IF(CC80=0, 0, 1), CC80/CE80),5)</f>
        <v>0.93208000000000002</v>
      </c>
      <c r="CJ80" s="7"/>
      <c r="CK80" s="6">
        <v>1211.7</v>
      </c>
      <c r="CL80" s="7"/>
      <c r="CM80" s="6">
        <v>1300</v>
      </c>
      <c r="CN80" s="7"/>
      <c r="CO80" s="6">
        <f>ROUND((CK80-CM80),5)</f>
        <v>-88.3</v>
      </c>
      <c r="CP80" s="7"/>
      <c r="CQ80" s="8">
        <f>ROUND(IF(CM80=0, IF(CK80=0, 0, 1), CK80/CM80),5)</f>
        <v>0.93208000000000002</v>
      </c>
      <c r="CR80" s="7"/>
      <c r="CS80" s="6">
        <v>1223.2</v>
      </c>
      <c r="CT80" s="7"/>
      <c r="CU80" s="6">
        <v>1216.1300000000001</v>
      </c>
      <c r="CV80" s="7"/>
      <c r="CW80" s="6">
        <f t="shared" si="84"/>
        <v>7.07</v>
      </c>
      <c r="CX80" s="7"/>
      <c r="CY80" s="8">
        <f t="shared" si="85"/>
        <v>1.0058100000000001</v>
      </c>
      <c r="CZ80" s="7"/>
      <c r="DA80" s="6">
        <f t="shared" si="86"/>
        <v>18467.900000000001</v>
      </c>
      <c r="DB80" s="7"/>
      <c r="DC80" s="6">
        <f t="shared" si="87"/>
        <v>15516.13</v>
      </c>
      <c r="DD80" s="7"/>
      <c r="DE80" s="6">
        <f t="shared" si="88"/>
        <v>2951.77</v>
      </c>
      <c r="DF80" s="7"/>
      <c r="DG80" s="8">
        <f t="shared" si="89"/>
        <v>1.19024</v>
      </c>
    </row>
    <row r="81" spans="1:111" x14ac:dyDescent="0.25">
      <c r="A81" s="2"/>
      <c r="B81" s="2"/>
      <c r="C81" s="2"/>
      <c r="D81" s="2"/>
      <c r="E81" s="2"/>
      <c r="F81" s="2" t="s">
        <v>90</v>
      </c>
      <c r="G81" s="2"/>
      <c r="H81" s="2"/>
      <c r="I81" s="6">
        <v>0</v>
      </c>
      <c r="J81" s="7"/>
      <c r="K81" s="6"/>
      <c r="L81" s="7"/>
      <c r="M81" s="6"/>
      <c r="N81" s="7"/>
      <c r="O81" s="8"/>
      <c r="P81" s="7"/>
      <c r="Q81" s="6">
        <v>328.92</v>
      </c>
      <c r="R81" s="7"/>
      <c r="S81" s="6"/>
      <c r="T81" s="7"/>
      <c r="U81" s="6"/>
      <c r="V81" s="7"/>
      <c r="W81" s="8"/>
      <c r="X81" s="7"/>
      <c r="Y81" s="6">
        <v>164.46</v>
      </c>
      <c r="Z81" s="7"/>
      <c r="AA81" s="6"/>
      <c r="AB81" s="7"/>
      <c r="AC81" s="6"/>
      <c r="AD81" s="7"/>
      <c r="AE81" s="8"/>
      <c r="AF81" s="7"/>
      <c r="AG81" s="6">
        <v>164.46</v>
      </c>
      <c r="AH81" s="7"/>
      <c r="AI81" s="6"/>
      <c r="AJ81" s="7"/>
      <c r="AK81" s="6"/>
      <c r="AL81" s="7"/>
      <c r="AM81" s="8"/>
      <c r="AN81" s="7"/>
      <c r="AO81" s="6">
        <v>164.46</v>
      </c>
      <c r="AP81" s="7"/>
      <c r="AQ81" s="6"/>
      <c r="AR81" s="7"/>
      <c r="AS81" s="6"/>
      <c r="AT81" s="7"/>
      <c r="AU81" s="8"/>
      <c r="AV81" s="7"/>
      <c r="AW81" s="6">
        <v>164.46</v>
      </c>
      <c r="AX81" s="7"/>
      <c r="AY81" s="6"/>
      <c r="AZ81" s="7"/>
      <c r="BA81" s="6"/>
      <c r="BB81" s="7"/>
      <c r="BC81" s="8"/>
      <c r="BD81" s="7"/>
      <c r="BE81" s="6">
        <v>164.46</v>
      </c>
      <c r="BF81" s="7"/>
      <c r="BG81" s="6"/>
      <c r="BH81" s="7"/>
      <c r="BI81" s="6"/>
      <c r="BJ81" s="7"/>
      <c r="BK81" s="8"/>
      <c r="BL81" s="7"/>
      <c r="BM81" s="6">
        <v>328.92</v>
      </c>
      <c r="BN81" s="7"/>
      <c r="BO81" s="6"/>
      <c r="BP81" s="7"/>
      <c r="BQ81" s="6"/>
      <c r="BR81" s="7"/>
      <c r="BS81" s="8"/>
      <c r="BT81" s="7"/>
      <c r="BU81" s="6">
        <v>0</v>
      </c>
      <c r="BV81" s="7"/>
      <c r="BW81" s="6"/>
      <c r="BX81" s="7"/>
      <c r="BY81" s="6"/>
      <c r="BZ81" s="7"/>
      <c r="CA81" s="8"/>
      <c r="CB81" s="7"/>
      <c r="CC81" s="6">
        <v>164.46</v>
      </c>
      <c r="CD81" s="7"/>
      <c r="CE81" s="6"/>
      <c r="CF81" s="7"/>
      <c r="CG81" s="6"/>
      <c r="CH81" s="7"/>
      <c r="CI81" s="8"/>
      <c r="CJ81" s="7"/>
      <c r="CK81" s="6">
        <v>328.92</v>
      </c>
      <c r="CL81" s="7"/>
      <c r="CM81" s="6"/>
      <c r="CN81" s="7"/>
      <c r="CO81" s="6"/>
      <c r="CP81" s="7"/>
      <c r="CQ81" s="8"/>
      <c r="CR81" s="7"/>
      <c r="CS81" s="6">
        <v>6.39</v>
      </c>
      <c r="CT81" s="7"/>
      <c r="CU81" s="6">
        <v>0</v>
      </c>
      <c r="CV81" s="7"/>
      <c r="CW81" s="6">
        <f t="shared" si="84"/>
        <v>6.39</v>
      </c>
      <c r="CX81" s="7"/>
      <c r="CY81" s="8">
        <f t="shared" si="85"/>
        <v>1</v>
      </c>
      <c r="CZ81" s="7"/>
      <c r="DA81" s="6">
        <f t="shared" si="86"/>
        <v>1979.91</v>
      </c>
      <c r="DB81" s="7"/>
      <c r="DC81" s="6">
        <f t="shared" si="87"/>
        <v>0</v>
      </c>
      <c r="DD81" s="7"/>
      <c r="DE81" s="6">
        <f t="shared" si="88"/>
        <v>1979.91</v>
      </c>
      <c r="DF81" s="7"/>
      <c r="DG81" s="8">
        <f t="shared" si="89"/>
        <v>1</v>
      </c>
    </row>
    <row r="82" spans="1:111" x14ac:dyDescent="0.25">
      <c r="A82" s="2"/>
      <c r="B82" s="2"/>
      <c r="C82" s="2"/>
      <c r="D82" s="2"/>
      <c r="E82" s="2"/>
      <c r="F82" s="2" t="s">
        <v>91</v>
      </c>
      <c r="G82" s="2"/>
      <c r="H82" s="2"/>
      <c r="I82" s="6">
        <v>0</v>
      </c>
      <c r="J82" s="7"/>
      <c r="K82" s="6">
        <v>50</v>
      </c>
      <c r="L82" s="7"/>
      <c r="M82" s="6">
        <f>ROUND((I82-K82),5)</f>
        <v>-50</v>
      </c>
      <c r="N82" s="7"/>
      <c r="O82" s="8">
        <f>ROUND(IF(K82=0, IF(I82=0, 0, 1), I82/K82),5)</f>
        <v>0</v>
      </c>
      <c r="P82" s="7"/>
      <c r="Q82" s="6">
        <v>0</v>
      </c>
      <c r="R82" s="7"/>
      <c r="S82" s="6">
        <v>0</v>
      </c>
      <c r="T82" s="7"/>
      <c r="U82" s="6">
        <f>ROUND((Q82-S82),5)</f>
        <v>0</v>
      </c>
      <c r="V82" s="7"/>
      <c r="W82" s="8">
        <f>ROUND(IF(S82=0, IF(Q82=0, 0, 1), Q82/S82),5)</f>
        <v>0</v>
      </c>
      <c r="X82" s="7"/>
      <c r="Y82" s="6">
        <v>0</v>
      </c>
      <c r="Z82" s="7"/>
      <c r="AA82" s="6">
        <v>50</v>
      </c>
      <c r="AB82" s="7"/>
      <c r="AC82" s="6">
        <f>ROUND((Y82-AA82),5)</f>
        <v>-50</v>
      </c>
      <c r="AD82" s="7"/>
      <c r="AE82" s="8">
        <f>ROUND(IF(AA82=0, IF(Y82=0, 0, 1), Y82/AA82),5)</f>
        <v>0</v>
      </c>
      <c r="AF82" s="7"/>
      <c r="AG82" s="6">
        <v>0</v>
      </c>
      <c r="AH82" s="7"/>
      <c r="AI82" s="6">
        <v>0</v>
      </c>
      <c r="AJ82" s="7"/>
      <c r="AK82" s="6">
        <f>ROUND((AG82-AI82),5)</f>
        <v>0</v>
      </c>
      <c r="AL82" s="7"/>
      <c r="AM82" s="8">
        <f>ROUND(IF(AI82=0, IF(AG82=0, 0, 1), AG82/AI82),5)</f>
        <v>0</v>
      </c>
      <c r="AN82" s="7"/>
      <c r="AO82" s="6">
        <v>0</v>
      </c>
      <c r="AP82" s="7"/>
      <c r="AQ82" s="6">
        <v>0</v>
      </c>
      <c r="AR82" s="7"/>
      <c r="AS82" s="6">
        <f>ROUND((AO82-AQ82),5)</f>
        <v>0</v>
      </c>
      <c r="AT82" s="7"/>
      <c r="AU82" s="8">
        <f>ROUND(IF(AQ82=0, IF(AO82=0, 0, 1), AO82/AQ82),5)</f>
        <v>0</v>
      </c>
      <c r="AV82" s="7"/>
      <c r="AW82" s="6">
        <v>0</v>
      </c>
      <c r="AX82" s="7"/>
      <c r="AY82" s="6">
        <v>0</v>
      </c>
      <c r="AZ82" s="7"/>
      <c r="BA82" s="6">
        <f>ROUND((AW82-AY82),5)</f>
        <v>0</v>
      </c>
      <c r="BB82" s="7"/>
      <c r="BC82" s="8">
        <f>ROUND(IF(AY82=0, IF(AW82=0, 0, 1), AW82/AY82),5)</f>
        <v>0</v>
      </c>
      <c r="BD82" s="7"/>
      <c r="BE82" s="6">
        <v>0</v>
      </c>
      <c r="BF82" s="7"/>
      <c r="BG82" s="6">
        <v>0</v>
      </c>
      <c r="BH82" s="7"/>
      <c r="BI82" s="6">
        <f>ROUND((BE82-BG82),5)</f>
        <v>0</v>
      </c>
      <c r="BJ82" s="7"/>
      <c r="BK82" s="8">
        <f>ROUND(IF(BG82=0, IF(BE82=0, 0, 1), BE82/BG82),5)</f>
        <v>0</v>
      </c>
      <c r="BL82" s="7"/>
      <c r="BM82" s="6">
        <v>0</v>
      </c>
      <c r="BN82" s="7"/>
      <c r="BO82" s="6">
        <v>0</v>
      </c>
      <c r="BP82" s="7"/>
      <c r="BQ82" s="6">
        <f>ROUND((BM82-BO82),5)</f>
        <v>0</v>
      </c>
      <c r="BR82" s="7"/>
      <c r="BS82" s="8">
        <f>ROUND(IF(BO82=0, IF(BM82=0, 0, 1), BM82/BO82),5)</f>
        <v>0</v>
      </c>
      <c r="BT82" s="7"/>
      <c r="BU82" s="6">
        <v>0</v>
      </c>
      <c r="BV82" s="7"/>
      <c r="BW82" s="6">
        <v>0</v>
      </c>
      <c r="BX82" s="7"/>
      <c r="BY82" s="6">
        <f>ROUND((BU82-BW82),5)</f>
        <v>0</v>
      </c>
      <c r="BZ82" s="7"/>
      <c r="CA82" s="8">
        <f>ROUND(IF(BW82=0, IF(BU82=0, 0, 1), BU82/BW82),5)</f>
        <v>0</v>
      </c>
      <c r="CB82" s="7"/>
      <c r="CC82" s="6">
        <v>0</v>
      </c>
      <c r="CD82" s="7"/>
      <c r="CE82" s="6">
        <v>0</v>
      </c>
      <c r="CF82" s="7"/>
      <c r="CG82" s="6">
        <f>ROUND((CC82-CE82),5)</f>
        <v>0</v>
      </c>
      <c r="CH82" s="7"/>
      <c r="CI82" s="8">
        <f>ROUND(IF(CE82=0, IF(CC82=0, 0, 1), CC82/CE82),5)</f>
        <v>0</v>
      </c>
      <c r="CJ82" s="7"/>
      <c r="CK82" s="6">
        <v>0</v>
      </c>
      <c r="CL82" s="7"/>
      <c r="CM82" s="6">
        <v>0</v>
      </c>
      <c r="CN82" s="7"/>
      <c r="CO82" s="6">
        <f>ROUND((CK82-CM82),5)</f>
        <v>0</v>
      </c>
      <c r="CP82" s="7"/>
      <c r="CQ82" s="8">
        <f>ROUND(IF(CM82=0, IF(CK82=0, 0, 1), CK82/CM82),5)</f>
        <v>0</v>
      </c>
      <c r="CR82" s="7"/>
      <c r="CS82" s="6">
        <v>0</v>
      </c>
      <c r="CT82" s="7"/>
      <c r="CU82" s="6">
        <v>0</v>
      </c>
      <c r="CV82" s="7"/>
      <c r="CW82" s="6">
        <f t="shared" si="84"/>
        <v>0</v>
      </c>
      <c r="CX82" s="7"/>
      <c r="CY82" s="8">
        <f t="shared" si="85"/>
        <v>0</v>
      </c>
      <c r="CZ82" s="7"/>
      <c r="DA82" s="6">
        <f t="shared" si="86"/>
        <v>0</v>
      </c>
      <c r="DB82" s="7"/>
      <c r="DC82" s="6">
        <f t="shared" si="87"/>
        <v>100</v>
      </c>
      <c r="DD82" s="7"/>
      <c r="DE82" s="6">
        <f t="shared" si="88"/>
        <v>-100</v>
      </c>
      <c r="DF82" s="7"/>
      <c r="DG82" s="8">
        <f t="shared" si="89"/>
        <v>0</v>
      </c>
    </row>
    <row r="83" spans="1:111" x14ac:dyDescent="0.25">
      <c r="A83" s="2"/>
      <c r="B83" s="2"/>
      <c r="C83" s="2"/>
      <c r="D83" s="2"/>
      <c r="E83" s="2"/>
      <c r="F83" s="2" t="s">
        <v>92</v>
      </c>
      <c r="G83" s="2"/>
      <c r="H83" s="2"/>
      <c r="I83" s="6">
        <v>494</v>
      </c>
      <c r="J83" s="7"/>
      <c r="K83" s="6">
        <v>600</v>
      </c>
      <c r="L83" s="7"/>
      <c r="M83" s="6">
        <f>ROUND((I83-K83),5)</f>
        <v>-106</v>
      </c>
      <c r="N83" s="7"/>
      <c r="O83" s="8">
        <f>ROUND(IF(K83=0, IF(I83=0, 0, 1), I83/K83),5)</f>
        <v>0.82333000000000001</v>
      </c>
      <c r="P83" s="7"/>
      <c r="Q83" s="6">
        <v>0</v>
      </c>
      <c r="R83" s="7"/>
      <c r="S83" s="6">
        <v>0</v>
      </c>
      <c r="T83" s="7"/>
      <c r="U83" s="6">
        <f>ROUND((Q83-S83),5)</f>
        <v>0</v>
      </c>
      <c r="V83" s="7"/>
      <c r="W83" s="8">
        <f>ROUND(IF(S83=0, IF(Q83=0, 0, 1), Q83/S83),5)</f>
        <v>0</v>
      </c>
      <c r="X83" s="7"/>
      <c r="Y83" s="6">
        <v>0</v>
      </c>
      <c r="Z83" s="7"/>
      <c r="AA83" s="6">
        <v>0</v>
      </c>
      <c r="AB83" s="7"/>
      <c r="AC83" s="6">
        <f>ROUND((Y83-AA83),5)</f>
        <v>0</v>
      </c>
      <c r="AD83" s="7"/>
      <c r="AE83" s="8">
        <f>ROUND(IF(AA83=0, IF(Y83=0, 0, 1), Y83/AA83),5)</f>
        <v>0</v>
      </c>
      <c r="AF83" s="7"/>
      <c r="AG83" s="6">
        <v>0</v>
      </c>
      <c r="AH83" s="7"/>
      <c r="AI83" s="6">
        <v>0</v>
      </c>
      <c r="AJ83" s="7"/>
      <c r="AK83" s="6">
        <f>ROUND((AG83-AI83),5)</f>
        <v>0</v>
      </c>
      <c r="AL83" s="7"/>
      <c r="AM83" s="8">
        <f>ROUND(IF(AI83=0, IF(AG83=0, 0, 1), AG83/AI83),5)</f>
        <v>0</v>
      </c>
      <c r="AN83" s="7"/>
      <c r="AO83" s="6">
        <v>0</v>
      </c>
      <c r="AP83" s="7"/>
      <c r="AQ83" s="6">
        <v>0</v>
      </c>
      <c r="AR83" s="7"/>
      <c r="AS83" s="6">
        <f>ROUND((AO83-AQ83),5)</f>
        <v>0</v>
      </c>
      <c r="AT83" s="7"/>
      <c r="AU83" s="8">
        <f>ROUND(IF(AQ83=0, IF(AO83=0, 0, 1), AO83/AQ83),5)</f>
        <v>0</v>
      </c>
      <c r="AV83" s="7"/>
      <c r="AW83" s="6">
        <v>0</v>
      </c>
      <c r="AX83" s="7"/>
      <c r="AY83" s="6">
        <v>0</v>
      </c>
      <c r="AZ83" s="7"/>
      <c r="BA83" s="6">
        <f>ROUND((AW83-AY83),5)</f>
        <v>0</v>
      </c>
      <c r="BB83" s="7"/>
      <c r="BC83" s="8">
        <f>ROUND(IF(AY83=0, IF(AW83=0, 0, 1), AW83/AY83),5)</f>
        <v>0</v>
      </c>
      <c r="BD83" s="7"/>
      <c r="BE83" s="6">
        <v>0</v>
      </c>
      <c r="BF83" s="7"/>
      <c r="BG83" s="6">
        <v>0</v>
      </c>
      <c r="BH83" s="7"/>
      <c r="BI83" s="6">
        <f>ROUND((BE83-BG83),5)</f>
        <v>0</v>
      </c>
      <c r="BJ83" s="7"/>
      <c r="BK83" s="8">
        <f>ROUND(IF(BG83=0, IF(BE83=0, 0, 1), BE83/BG83),5)</f>
        <v>0</v>
      </c>
      <c r="BL83" s="7"/>
      <c r="BM83" s="6">
        <v>0</v>
      </c>
      <c r="BN83" s="7"/>
      <c r="BO83" s="6">
        <v>0</v>
      </c>
      <c r="BP83" s="7"/>
      <c r="BQ83" s="6">
        <f>ROUND((BM83-BO83),5)</f>
        <v>0</v>
      </c>
      <c r="BR83" s="7"/>
      <c r="BS83" s="8">
        <f>ROUND(IF(BO83=0, IF(BM83=0, 0, 1), BM83/BO83),5)</f>
        <v>0</v>
      </c>
      <c r="BT83" s="7"/>
      <c r="BU83" s="6">
        <v>0</v>
      </c>
      <c r="BV83" s="7"/>
      <c r="BW83" s="6">
        <v>0</v>
      </c>
      <c r="BX83" s="7"/>
      <c r="BY83" s="6">
        <f>ROUND((BU83-BW83),5)</f>
        <v>0</v>
      </c>
      <c r="BZ83" s="7"/>
      <c r="CA83" s="8">
        <f>ROUND(IF(BW83=0, IF(BU83=0, 0, 1), BU83/BW83),5)</f>
        <v>0</v>
      </c>
      <c r="CB83" s="7"/>
      <c r="CC83" s="6">
        <v>0</v>
      </c>
      <c r="CD83" s="7"/>
      <c r="CE83" s="6">
        <v>0</v>
      </c>
      <c r="CF83" s="7"/>
      <c r="CG83" s="6">
        <f>ROUND((CC83-CE83),5)</f>
        <v>0</v>
      </c>
      <c r="CH83" s="7"/>
      <c r="CI83" s="8">
        <f>ROUND(IF(CE83=0, IF(CC83=0, 0, 1), CC83/CE83),5)</f>
        <v>0</v>
      </c>
      <c r="CJ83" s="7"/>
      <c r="CK83" s="6">
        <v>0</v>
      </c>
      <c r="CL83" s="7"/>
      <c r="CM83" s="6">
        <v>0</v>
      </c>
      <c r="CN83" s="7"/>
      <c r="CO83" s="6">
        <f>ROUND((CK83-CM83),5)</f>
        <v>0</v>
      </c>
      <c r="CP83" s="7"/>
      <c r="CQ83" s="8">
        <f>ROUND(IF(CM83=0, IF(CK83=0, 0, 1), CK83/CM83),5)</f>
        <v>0</v>
      </c>
      <c r="CR83" s="7"/>
      <c r="CS83" s="6">
        <v>0</v>
      </c>
      <c r="CT83" s="7"/>
      <c r="CU83" s="6">
        <v>0</v>
      </c>
      <c r="CV83" s="7"/>
      <c r="CW83" s="6">
        <f t="shared" si="84"/>
        <v>0</v>
      </c>
      <c r="CX83" s="7"/>
      <c r="CY83" s="8">
        <f t="shared" si="85"/>
        <v>0</v>
      </c>
      <c r="CZ83" s="7"/>
      <c r="DA83" s="6">
        <f t="shared" si="86"/>
        <v>494</v>
      </c>
      <c r="DB83" s="7"/>
      <c r="DC83" s="6">
        <f t="shared" si="87"/>
        <v>600</v>
      </c>
      <c r="DD83" s="7"/>
      <c r="DE83" s="6">
        <f t="shared" si="88"/>
        <v>-106</v>
      </c>
      <c r="DF83" s="7"/>
      <c r="DG83" s="8">
        <f t="shared" si="89"/>
        <v>0.82333000000000001</v>
      </c>
    </row>
    <row r="84" spans="1:111" ht="15.75" thickBot="1" x14ac:dyDescent="0.3">
      <c r="A84" s="2"/>
      <c r="B84" s="2"/>
      <c r="C84" s="2"/>
      <c r="D84" s="2"/>
      <c r="E84" s="2"/>
      <c r="F84" s="2" t="s">
        <v>93</v>
      </c>
      <c r="G84" s="2"/>
      <c r="H84" s="2"/>
      <c r="I84" s="9">
        <v>0</v>
      </c>
      <c r="J84" s="7"/>
      <c r="K84" s="9">
        <v>0</v>
      </c>
      <c r="L84" s="7"/>
      <c r="M84" s="9">
        <f>ROUND((I84-K84),5)</f>
        <v>0</v>
      </c>
      <c r="N84" s="7"/>
      <c r="O84" s="10">
        <f>ROUND(IF(K84=0, IF(I84=0, 0, 1), I84/K84),5)</f>
        <v>0</v>
      </c>
      <c r="P84" s="7"/>
      <c r="Q84" s="9">
        <v>0</v>
      </c>
      <c r="R84" s="7"/>
      <c r="S84" s="9">
        <v>0</v>
      </c>
      <c r="T84" s="7"/>
      <c r="U84" s="9">
        <f>ROUND((Q84-S84),5)</f>
        <v>0</v>
      </c>
      <c r="V84" s="7"/>
      <c r="W84" s="10">
        <f>ROUND(IF(S84=0, IF(Q84=0, 0, 1), Q84/S84),5)</f>
        <v>0</v>
      </c>
      <c r="X84" s="7"/>
      <c r="Y84" s="9">
        <v>131</v>
      </c>
      <c r="Z84" s="7"/>
      <c r="AA84" s="9">
        <v>0</v>
      </c>
      <c r="AB84" s="7"/>
      <c r="AC84" s="9">
        <f>ROUND((Y84-AA84),5)</f>
        <v>131</v>
      </c>
      <c r="AD84" s="7"/>
      <c r="AE84" s="10">
        <f>ROUND(IF(AA84=0, IF(Y84=0, 0, 1), Y84/AA84),5)</f>
        <v>1</v>
      </c>
      <c r="AF84" s="7"/>
      <c r="AG84" s="9">
        <v>0</v>
      </c>
      <c r="AH84" s="7"/>
      <c r="AI84" s="9">
        <v>0</v>
      </c>
      <c r="AJ84" s="7"/>
      <c r="AK84" s="9">
        <f>ROUND((AG84-AI84),5)</f>
        <v>0</v>
      </c>
      <c r="AL84" s="7"/>
      <c r="AM84" s="10">
        <f>ROUND(IF(AI84=0, IF(AG84=0, 0, 1), AG84/AI84),5)</f>
        <v>0</v>
      </c>
      <c r="AN84" s="7"/>
      <c r="AO84" s="9">
        <v>0</v>
      </c>
      <c r="AP84" s="7"/>
      <c r="AQ84" s="9">
        <v>0</v>
      </c>
      <c r="AR84" s="7"/>
      <c r="AS84" s="9">
        <f>ROUND((AO84-AQ84),5)</f>
        <v>0</v>
      </c>
      <c r="AT84" s="7"/>
      <c r="AU84" s="10">
        <f>ROUND(IF(AQ84=0, IF(AO84=0, 0, 1), AO84/AQ84),5)</f>
        <v>0</v>
      </c>
      <c r="AV84" s="7"/>
      <c r="AW84" s="9">
        <v>0</v>
      </c>
      <c r="AX84" s="7"/>
      <c r="AY84" s="9">
        <v>0</v>
      </c>
      <c r="AZ84" s="7"/>
      <c r="BA84" s="9">
        <f>ROUND((AW84-AY84),5)</f>
        <v>0</v>
      </c>
      <c r="BB84" s="7"/>
      <c r="BC84" s="10">
        <f>ROUND(IF(AY84=0, IF(AW84=0, 0, 1), AW84/AY84),5)</f>
        <v>0</v>
      </c>
      <c r="BD84" s="7"/>
      <c r="BE84" s="9">
        <v>0</v>
      </c>
      <c r="BF84" s="7"/>
      <c r="BG84" s="9">
        <v>0</v>
      </c>
      <c r="BH84" s="7"/>
      <c r="BI84" s="9">
        <f>ROUND((BE84-BG84),5)</f>
        <v>0</v>
      </c>
      <c r="BJ84" s="7"/>
      <c r="BK84" s="10">
        <f>ROUND(IF(BG84=0, IF(BE84=0, 0, 1), BE84/BG84),5)</f>
        <v>0</v>
      </c>
      <c r="BL84" s="7"/>
      <c r="BM84" s="9">
        <v>0</v>
      </c>
      <c r="BN84" s="7"/>
      <c r="BO84" s="9">
        <v>0</v>
      </c>
      <c r="BP84" s="7"/>
      <c r="BQ84" s="9">
        <f>ROUND((BM84-BO84),5)</f>
        <v>0</v>
      </c>
      <c r="BR84" s="7"/>
      <c r="BS84" s="10">
        <f>ROUND(IF(BO84=0, IF(BM84=0, 0, 1), BM84/BO84),5)</f>
        <v>0</v>
      </c>
      <c r="BT84" s="7"/>
      <c r="BU84" s="9">
        <v>0</v>
      </c>
      <c r="BV84" s="7"/>
      <c r="BW84" s="9">
        <v>0</v>
      </c>
      <c r="BX84" s="7"/>
      <c r="BY84" s="9">
        <f>ROUND((BU84-BW84),5)</f>
        <v>0</v>
      </c>
      <c r="BZ84" s="7"/>
      <c r="CA84" s="10">
        <f>ROUND(IF(BW84=0, IF(BU84=0, 0, 1), BU84/BW84),5)</f>
        <v>0</v>
      </c>
      <c r="CB84" s="7"/>
      <c r="CC84" s="9">
        <v>0</v>
      </c>
      <c r="CD84" s="7"/>
      <c r="CE84" s="9">
        <v>0</v>
      </c>
      <c r="CF84" s="7"/>
      <c r="CG84" s="9">
        <f>ROUND((CC84-CE84),5)</f>
        <v>0</v>
      </c>
      <c r="CH84" s="7"/>
      <c r="CI84" s="10">
        <f>ROUND(IF(CE84=0, IF(CC84=0, 0, 1), CC84/CE84),5)</f>
        <v>0</v>
      </c>
      <c r="CJ84" s="7"/>
      <c r="CK84" s="9">
        <v>0</v>
      </c>
      <c r="CL84" s="7"/>
      <c r="CM84" s="9">
        <v>0</v>
      </c>
      <c r="CN84" s="7"/>
      <c r="CO84" s="9">
        <f>ROUND((CK84-CM84),5)</f>
        <v>0</v>
      </c>
      <c r="CP84" s="7"/>
      <c r="CQ84" s="10">
        <f>ROUND(IF(CM84=0, IF(CK84=0, 0, 1), CK84/CM84),5)</f>
        <v>0</v>
      </c>
      <c r="CR84" s="7"/>
      <c r="CS84" s="9">
        <v>0</v>
      </c>
      <c r="CT84" s="7"/>
      <c r="CU84" s="9">
        <v>0</v>
      </c>
      <c r="CV84" s="7"/>
      <c r="CW84" s="9">
        <f t="shared" si="84"/>
        <v>0</v>
      </c>
      <c r="CX84" s="7"/>
      <c r="CY84" s="10">
        <f t="shared" si="85"/>
        <v>0</v>
      </c>
      <c r="CZ84" s="7"/>
      <c r="DA84" s="9">
        <f t="shared" si="86"/>
        <v>131</v>
      </c>
      <c r="DB84" s="7"/>
      <c r="DC84" s="9">
        <f t="shared" si="87"/>
        <v>0</v>
      </c>
      <c r="DD84" s="7"/>
      <c r="DE84" s="9">
        <f t="shared" si="88"/>
        <v>131</v>
      </c>
      <c r="DF84" s="7"/>
      <c r="DG84" s="10">
        <f t="shared" si="89"/>
        <v>1</v>
      </c>
    </row>
    <row r="85" spans="1:111" x14ac:dyDescent="0.25">
      <c r="A85" s="2"/>
      <c r="B85" s="2"/>
      <c r="C85" s="2"/>
      <c r="D85" s="2"/>
      <c r="E85" s="2" t="s">
        <v>94</v>
      </c>
      <c r="F85" s="2"/>
      <c r="G85" s="2"/>
      <c r="H85" s="2"/>
      <c r="I85" s="6">
        <f>ROUND(SUM(I76:I84),5)</f>
        <v>6938.7</v>
      </c>
      <c r="J85" s="7"/>
      <c r="K85" s="6">
        <f>ROUND(SUM(K76:K84),5)</f>
        <v>3670</v>
      </c>
      <c r="L85" s="7"/>
      <c r="M85" s="6">
        <f>ROUND((I85-K85),5)</f>
        <v>3268.7</v>
      </c>
      <c r="N85" s="7"/>
      <c r="O85" s="8">
        <f>ROUND(IF(K85=0, IF(I85=0, 0, 1), I85/K85),5)</f>
        <v>1.8906499999999999</v>
      </c>
      <c r="P85" s="7"/>
      <c r="Q85" s="6">
        <f>ROUND(SUM(Q76:Q84),5)</f>
        <v>1526.62</v>
      </c>
      <c r="R85" s="7"/>
      <c r="S85" s="6">
        <f>ROUND(SUM(S76:S84),5)</f>
        <v>1470</v>
      </c>
      <c r="T85" s="7"/>
      <c r="U85" s="6">
        <f>ROUND((Q85-S85),5)</f>
        <v>56.62</v>
      </c>
      <c r="V85" s="7"/>
      <c r="W85" s="8">
        <f>ROUND(IF(S85=0, IF(Q85=0, 0, 1), Q85/S85),5)</f>
        <v>1.0385200000000001</v>
      </c>
      <c r="X85" s="7"/>
      <c r="Y85" s="6">
        <f>ROUND(SUM(Y76:Y84),5)</f>
        <v>1493.16</v>
      </c>
      <c r="Z85" s="7"/>
      <c r="AA85" s="6">
        <f>ROUND(SUM(AA76:AA84),5)</f>
        <v>1520</v>
      </c>
      <c r="AB85" s="7"/>
      <c r="AC85" s="6">
        <f>ROUND((Y85-AA85),5)</f>
        <v>-26.84</v>
      </c>
      <c r="AD85" s="7"/>
      <c r="AE85" s="8">
        <f>ROUND(IF(AA85=0, IF(Y85=0, 0, 1), Y85/AA85),5)</f>
        <v>0.98233999999999999</v>
      </c>
      <c r="AF85" s="7"/>
      <c r="AG85" s="6">
        <f>ROUND(SUM(AG76:AG84),5)</f>
        <v>1362.16</v>
      </c>
      <c r="AH85" s="7"/>
      <c r="AI85" s="6">
        <f>ROUND(SUM(AI76:AI84),5)</f>
        <v>1470</v>
      </c>
      <c r="AJ85" s="7"/>
      <c r="AK85" s="6">
        <f>ROUND((AG85-AI85),5)</f>
        <v>-107.84</v>
      </c>
      <c r="AL85" s="7"/>
      <c r="AM85" s="8">
        <f>ROUND(IF(AI85=0, IF(AG85=0, 0, 1), AG85/AI85),5)</f>
        <v>0.92664000000000002</v>
      </c>
      <c r="AN85" s="7"/>
      <c r="AO85" s="6">
        <f>ROUND(SUM(AO76:AO84),5)</f>
        <v>1362.16</v>
      </c>
      <c r="AP85" s="7"/>
      <c r="AQ85" s="6">
        <f>ROUND(SUM(AQ76:AQ84),5)</f>
        <v>1470</v>
      </c>
      <c r="AR85" s="7"/>
      <c r="AS85" s="6">
        <f>ROUND((AO85-AQ85),5)</f>
        <v>-107.84</v>
      </c>
      <c r="AT85" s="7"/>
      <c r="AU85" s="8">
        <f>ROUND(IF(AQ85=0, IF(AO85=0, 0, 1), AO85/AQ85),5)</f>
        <v>0.92664000000000002</v>
      </c>
      <c r="AV85" s="7"/>
      <c r="AW85" s="6">
        <f>ROUND(SUM(AW76:AW84),5)</f>
        <v>1362.16</v>
      </c>
      <c r="AX85" s="7"/>
      <c r="AY85" s="6">
        <f>ROUND(SUM(AY76:AY84),5)</f>
        <v>1470</v>
      </c>
      <c r="AZ85" s="7"/>
      <c r="BA85" s="6">
        <f>ROUND((AW85-AY85),5)</f>
        <v>-107.84</v>
      </c>
      <c r="BB85" s="7"/>
      <c r="BC85" s="8">
        <f>ROUND(IF(AY85=0, IF(AW85=0, 0, 1), AW85/AY85),5)</f>
        <v>0.92664000000000002</v>
      </c>
      <c r="BD85" s="7"/>
      <c r="BE85" s="6">
        <f>ROUND(SUM(BE76:BE84),5)</f>
        <v>1376.16</v>
      </c>
      <c r="BF85" s="7"/>
      <c r="BG85" s="6">
        <f>ROUND(SUM(BG76:BG84),5)</f>
        <v>1470</v>
      </c>
      <c r="BH85" s="7"/>
      <c r="BI85" s="6">
        <f>ROUND((BE85-BG85),5)</f>
        <v>-93.84</v>
      </c>
      <c r="BJ85" s="7"/>
      <c r="BK85" s="8">
        <f>ROUND(IF(BG85=0, IF(BE85=0, 0, 1), BE85/BG85),5)</f>
        <v>0.93615999999999999</v>
      </c>
      <c r="BL85" s="7"/>
      <c r="BM85" s="6">
        <f>ROUND(SUM(BM76:BM84),5)</f>
        <v>1540.62</v>
      </c>
      <c r="BN85" s="7"/>
      <c r="BO85" s="6">
        <f>ROUND(SUM(BO76:BO84),5)</f>
        <v>4170</v>
      </c>
      <c r="BP85" s="7"/>
      <c r="BQ85" s="6">
        <f>ROUND((BM85-BO85),5)</f>
        <v>-2629.38</v>
      </c>
      <c r="BR85" s="7"/>
      <c r="BS85" s="8">
        <f>ROUND(IF(BO85=0, IF(BM85=0, 0, 1), BM85/BO85),5)</f>
        <v>0.36945</v>
      </c>
      <c r="BT85" s="7"/>
      <c r="BU85" s="6">
        <f>ROUND(SUM(BU76:BU84),5)</f>
        <v>3739.7</v>
      </c>
      <c r="BV85" s="7"/>
      <c r="BW85" s="6">
        <f>ROUND(SUM(BW76:BW84),5)</f>
        <v>1470</v>
      </c>
      <c r="BX85" s="7"/>
      <c r="BY85" s="6">
        <f>ROUND((BU85-BW85),5)</f>
        <v>2269.6999999999998</v>
      </c>
      <c r="BZ85" s="7"/>
      <c r="CA85" s="8">
        <f>ROUND(IF(BW85=0, IF(BU85=0, 0, 1), BU85/BW85),5)</f>
        <v>2.5440100000000001</v>
      </c>
      <c r="CB85" s="7"/>
      <c r="CC85" s="6">
        <f>ROUND(SUM(CC76:CC84),5)</f>
        <v>1376.16</v>
      </c>
      <c r="CD85" s="7"/>
      <c r="CE85" s="6">
        <f>ROUND(SUM(CE76:CE84),5)</f>
        <v>1470</v>
      </c>
      <c r="CF85" s="7"/>
      <c r="CG85" s="6">
        <f>ROUND((CC85-CE85),5)</f>
        <v>-93.84</v>
      </c>
      <c r="CH85" s="7"/>
      <c r="CI85" s="8">
        <f>ROUND(IF(CE85=0, IF(CC85=0, 0, 1), CC85/CE85),5)</f>
        <v>0.93615999999999999</v>
      </c>
      <c r="CJ85" s="7"/>
      <c r="CK85" s="6">
        <f>ROUND(SUM(CK76:CK84),5)</f>
        <v>1540.62</v>
      </c>
      <c r="CL85" s="7"/>
      <c r="CM85" s="6">
        <f>ROUND(SUM(CM76:CM84),5)</f>
        <v>1470</v>
      </c>
      <c r="CN85" s="7"/>
      <c r="CO85" s="6">
        <f>ROUND((CK85-CM85),5)</f>
        <v>70.62</v>
      </c>
      <c r="CP85" s="7"/>
      <c r="CQ85" s="8">
        <f>ROUND(IF(CM85=0, IF(CK85=0, 0, 1), CK85/CM85),5)</f>
        <v>1.0480400000000001</v>
      </c>
      <c r="CR85" s="7"/>
      <c r="CS85" s="6">
        <f>ROUND(SUM(CS76:CS84),5)</f>
        <v>1229.5899999999999</v>
      </c>
      <c r="CT85" s="7"/>
      <c r="CU85" s="6">
        <f>ROUND(SUM(CU76:CU84),5)</f>
        <v>1375.16</v>
      </c>
      <c r="CV85" s="7"/>
      <c r="CW85" s="6">
        <f t="shared" si="84"/>
        <v>-145.57</v>
      </c>
      <c r="CX85" s="7"/>
      <c r="CY85" s="8">
        <f t="shared" si="85"/>
        <v>0.89414000000000005</v>
      </c>
      <c r="CZ85" s="7"/>
      <c r="DA85" s="6">
        <f t="shared" si="86"/>
        <v>24847.81</v>
      </c>
      <c r="DB85" s="7"/>
      <c r="DC85" s="6">
        <f t="shared" si="87"/>
        <v>22495.16</v>
      </c>
      <c r="DD85" s="7"/>
      <c r="DE85" s="6">
        <f t="shared" si="88"/>
        <v>2352.65</v>
      </c>
      <c r="DF85" s="7"/>
      <c r="DG85" s="8">
        <f t="shared" si="89"/>
        <v>1.1045799999999999</v>
      </c>
    </row>
    <row r="86" spans="1:111" x14ac:dyDescent="0.25">
      <c r="A86" s="2"/>
      <c r="B86" s="2"/>
      <c r="C86" s="2"/>
      <c r="D86" s="2"/>
      <c r="E86" s="2" t="s">
        <v>95</v>
      </c>
      <c r="F86" s="2"/>
      <c r="G86" s="2"/>
      <c r="H86" s="2"/>
      <c r="I86" s="6"/>
      <c r="J86" s="7"/>
      <c r="K86" s="6"/>
      <c r="L86" s="7"/>
      <c r="M86" s="6"/>
      <c r="N86" s="7"/>
      <c r="O86" s="8"/>
      <c r="P86" s="7"/>
      <c r="Q86" s="6"/>
      <c r="R86" s="7"/>
      <c r="S86" s="6"/>
      <c r="T86" s="7"/>
      <c r="U86" s="6"/>
      <c r="V86" s="7"/>
      <c r="W86" s="8"/>
      <c r="X86" s="7"/>
      <c r="Y86" s="6"/>
      <c r="Z86" s="7"/>
      <c r="AA86" s="6"/>
      <c r="AB86" s="7"/>
      <c r="AC86" s="6"/>
      <c r="AD86" s="7"/>
      <c r="AE86" s="8"/>
      <c r="AF86" s="7"/>
      <c r="AG86" s="6"/>
      <c r="AH86" s="7"/>
      <c r="AI86" s="6"/>
      <c r="AJ86" s="7"/>
      <c r="AK86" s="6"/>
      <c r="AL86" s="7"/>
      <c r="AM86" s="8"/>
      <c r="AN86" s="7"/>
      <c r="AO86" s="6"/>
      <c r="AP86" s="7"/>
      <c r="AQ86" s="6"/>
      <c r="AR86" s="7"/>
      <c r="AS86" s="6"/>
      <c r="AT86" s="7"/>
      <c r="AU86" s="8"/>
      <c r="AV86" s="7"/>
      <c r="AW86" s="6"/>
      <c r="AX86" s="7"/>
      <c r="AY86" s="6"/>
      <c r="AZ86" s="7"/>
      <c r="BA86" s="6"/>
      <c r="BB86" s="7"/>
      <c r="BC86" s="8"/>
      <c r="BD86" s="7"/>
      <c r="BE86" s="6"/>
      <c r="BF86" s="7"/>
      <c r="BG86" s="6"/>
      <c r="BH86" s="7"/>
      <c r="BI86" s="6"/>
      <c r="BJ86" s="7"/>
      <c r="BK86" s="8"/>
      <c r="BL86" s="7"/>
      <c r="BM86" s="6"/>
      <c r="BN86" s="7"/>
      <c r="BO86" s="6"/>
      <c r="BP86" s="7"/>
      <c r="BQ86" s="6"/>
      <c r="BR86" s="7"/>
      <c r="BS86" s="8"/>
      <c r="BT86" s="7"/>
      <c r="BU86" s="6"/>
      <c r="BV86" s="7"/>
      <c r="BW86" s="6"/>
      <c r="BX86" s="7"/>
      <c r="BY86" s="6"/>
      <c r="BZ86" s="7"/>
      <c r="CA86" s="8"/>
      <c r="CB86" s="7"/>
      <c r="CC86" s="6"/>
      <c r="CD86" s="7"/>
      <c r="CE86" s="6"/>
      <c r="CF86" s="7"/>
      <c r="CG86" s="6"/>
      <c r="CH86" s="7"/>
      <c r="CI86" s="8"/>
      <c r="CJ86" s="7"/>
      <c r="CK86" s="6"/>
      <c r="CL86" s="7"/>
      <c r="CM86" s="6"/>
      <c r="CN86" s="7"/>
      <c r="CO86" s="6"/>
      <c r="CP86" s="7"/>
      <c r="CQ86" s="8"/>
      <c r="CR86" s="7"/>
      <c r="CS86" s="6"/>
      <c r="CT86" s="7"/>
      <c r="CU86" s="6"/>
      <c r="CV86" s="7"/>
      <c r="CW86" s="6"/>
      <c r="CX86" s="7"/>
      <c r="CY86" s="8"/>
      <c r="CZ86" s="7"/>
      <c r="DA86" s="6"/>
      <c r="DB86" s="7"/>
      <c r="DC86" s="6"/>
      <c r="DD86" s="7"/>
      <c r="DE86" s="6"/>
      <c r="DF86" s="7"/>
      <c r="DG86" s="8"/>
    </row>
    <row r="87" spans="1:111" x14ac:dyDescent="0.25">
      <c r="A87" s="2"/>
      <c r="B87" s="2"/>
      <c r="C87" s="2"/>
      <c r="D87" s="2"/>
      <c r="E87" s="2"/>
      <c r="F87" s="2" t="s">
        <v>96</v>
      </c>
      <c r="G87" s="2"/>
      <c r="H87" s="2"/>
      <c r="I87" s="6">
        <v>0</v>
      </c>
      <c r="J87" s="7"/>
      <c r="K87" s="6">
        <v>0</v>
      </c>
      <c r="L87" s="7"/>
      <c r="M87" s="6">
        <f>ROUND((I87-K87),5)</f>
        <v>0</v>
      </c>
      <c r="N87" s="7"/>
      <c r="O87" s="8">
        <f>ROUND(IF(K87=0, IF(I87=0, 0, 1), I87/K87),5)</f>
        <v>0</v>
      </c>
      <c r="P87" s="7"/>
      <c r="Q87" s="6">
        <v>500</v>
      </c>
      <c r="R87" s="7"/>
      <c r="S87" s="6">
        <v>500</v>
      </c>
      <c r="T87" s="7"/>
      <c r="U87" s="6">
        <f>ROUND((Q87-S87),5)</f>
        <v>0</v>
      </c>
      <c r="V87" s="7"/>
      <c r="W87" s="8">
        <f>ROUND(IF(S87=0, IF(Q87=0, 0, 1), Q87/S87),5)</f>
        <v>1</v>
      </c>
      <c r="X87" s="7"/>
      <c r="Y87" s="6">
        <v>0</v>
      </c>
      <c r="Z87" s="7"/>
      <c r="AA87" s="6">
        <v>0</v>
      </c>
      <c r="AB87" s="7"/>
      <c r="AC87" s="6">
        <f>ROUND((Y87-AA87),5)</f>
        <v>0</v>
      </c>
      <c r="AD87" s="7"/>
      <c r="AE87" s="8">
        <f>ROUND(IF(AA87=0, IF(Y87=0, 0, 1), Y87/AA87),5)</f>
        <v>0</v>
      </c>
      <c r="AF87" s="7"/>
      <c r="AG87" s="6">
        <v>0</v>
      </c>
      <c r="AH87" s="7"/>
      <c r="AI87" s="6">
        <v>0</v>
      </c>
      <c r="AJ87" s="7"/>
      <c r="AK87" s="6">
        <f>ROUND((AG87-AI87),5)</f>
        <v>0</v>
      </c>
      <c r="AL87" s="7"/>
      <c r="AM87" s="8">
        <f>ROUND(IF(AI87=0, IF(AG87=0, 0, 1), AG87/AI87),5)</f>
        <v>0</v>
      </c>
      <c r="AN87" s="7"/>
      <c r="AO87" s="6">
        <v>3794.58</v>
      </c>
      <c r="AP87" s="7"/>
      <c r="AQ87" s="6">
        <v>0</v>
      </c>
      <c r="AR87" s="7"/>
      <c r="AS87" s="6">
        <f>ROUND((AO87-AQ87),5)</f>
        <v>3794.58</v>
      </c>
      <c r="AT87" s="7"/>
      <c r="AU87" s="8">
        <f>ROUND(IF(AQ87=0, IF(AO87=0, 0, 1), AO87/AQ87),5)</f>
        <v>1</v>
      </c>
      <c r="AV87" s="7"/>
      <c r="AW87" s="6">
        <v>0</v>
      </c>
      <c r="AX87" s="7"/>
      <c r="AY87" s="6">
        <v>2500</v>
      </c>
      <c r="AZ87" s="7"/>
      <c r="BA87" s="6">
        <f>ROUND((AW87-AY87),5)</f>
        <v>-2500</v>
      </c>
      <c r="BB87" s="7"/>
      <c r="BC87" s="8">
        <f>ROUND(IF(AY87=0, IF(AW87=0, 0, 1), AW87/AY87),5)</f>
        <v>0</v>
      </c>
      <c r="BD87" s="7"/>
      <c r="BE87" s="6">
        <v>0</v>
      </c>
      <c r="BF87" s="7"/>
      <c r="BG87" s="6">
        <v>0</v>
      </c>
      <c r="BH87" s="7"/>
      <c r="BI87" s="6">
        <f>ROUND((BE87-BG87),5)</f>
        <v>0</v>
      </c>
      <c r="BJ87" s="7"/>
      <c r="BK87" s="8">
        <f>ROUND(IF(BG87=0, IF(BE87=0, 0, 1), BE87/BG87),5)</f>
        <v>0</v>
      </c>
      <c r="BL87" s="7"/>
      <c r="BM87" s="6">
        <v>107.8</v>
      </c>
      <c r="BN87" s="7"/>
      <c r="BO87" s="6">
        <v>0</v>
      </c>
      <c r="BP87" s="7"/>
      <c r="BQ87" s="6">
        <f>ROUND((BM87-BO87),5)</f>
        <v>107.8</v>
      </c>
      <c r="BR87" s="7"/>
      <c r="BS87" s="8">
        <f>ROUND(IF(BO87=0, IF(BM87=0, 0, 1), BM87/BO87),5)</f>
        <v>1</v>
      </c>
      <c r="BT87" s="7"/>
      <c r="BU87" s="6">
        <v>1080</v>
      </c>
      <c r="BV87" s="7"/>
      <c r="BW87" s="6">
        <v>5000</v>
      </c>
      <c r="BX87" s="7"/>
      <c r="BY87" s="6">
        <f>ROUND((BU87-BW87),5)</f>
        <v>-3920</v>
      </c>
      <c r="BZ87" s="7"/>
      <c r="CA87" s="8">
        <f>ROUND(IF(BW87=0, IF(BU87=0, 0, 1), BU87/BW87),5)</f>
        <v>0.216</v>
      </c>
      <c r="CB87" s="7"/>
      <c r="CC87" s="6">
        <v>5683.18</v>
      </c>
      <c r="CD87" s="7"/>
      <c r="CE87" s="6">
        <v>52000</v>
      </c>
      <c r="CF87" s="7"/>
      <c r="CG87" s="6">
        <f>ROUND((CC87-CE87),5)</f>
        <v>-46316.82</v>
      </c>
      <c r="CH87" s="7"/>
      <c r="CI87" s="8">
        <f>ROUND(IF(CE87=0, IF(CC87=0, 0, 1), CC87/CE87),5)</f>
        <v>0.10929</v>
      </c>
      <c r="CJ87" s="7"/>
      <c r="CK87" s="6">
        <v>50454.37</v>
      </c>
      <c r="CL87" s="7"/>
      <c r="CM87" s="6">
        <v>0</v>
      </c>
      <c r="CN87" s="7"/>
      <c r="CO87" s="6">
        <f>ROUND((CK87-CM87),5)</f>
        <v>50454.37</v>
      </c>
      <c r="CP87" s="7"/>
      <c r="CQ87" s="8">
        <f>ROUND(IF(CM87=0, IF(CK87=0, 0, 1), CK87/CM87),5)</f>
        <v>1</v>
      </c>
      <c r="CR87" s="7"/>
      <c r="CS87" s="6">
        <v>0</v>
      </c>
      <c r="CT87" s="7"/>
      <c r="CU87" s="6">
        <v>0</v>
      </c>
      <c r="CV87" s="7"/>
      <c r="CW87" s="6">
        <f>ROUND((CS87-CU87),5)</f>
        <v>0</v>
      </c>
      <c r="CX87" s="7"/>
      <c r="CY87" s="8">
        <f>ROUND(IF(CU87=0, IF(CS87=0, 0, 1), CS87/CU87),5)</f>
        <v>0</v>
      </c>
      <c r="CZ87" s="7"/>
      <c r="DA87" s="6">
        <f>ROUND(I87+Q87+Y87+AG87+AO87+AW87+BE87+BM87+BU87+CC87+CK87+CS87,5)</f>
        <v>61619.93</v>
      </c>
      <c r="DB87" s="7"/>
      <c r="DC87" s="6">
        <f>ROUND(K87+S87+AA87+AI87+AQ87+AY87+BG87+BO87+BW87+CE87+CM87+CU87,5)</f>
        <v>60000</v>
      </c>
      <c r="DD87" s="7"/>
      <c r="DE87" s="6">
        <f>ROUND((DA87-DC87),5)</f>
        <v>1619.93</v>
      </c>
      <c r="DF87" s="7"/>
      <c r="DG87" s="8">
        <f>ROUND(IF(DC87=0, IF(DA87=0, 0, 1), DA87/DC87),5)</f>
        <v>1.0269999999999999</v>
      </c>
    </row>
    <row r="88" spans="1:111" x14ac:dyDescent="0.25">
      <c r="A88" s="2"/>
      <c r="B88" s="2"/>
      <c r="C88" s="2"/>
      <c r="D88" s="2"/>
      <c r="E88" s="2"/>
      <c r="F88" s="2" t="s">
        <v>97</v>
      </c>
      <c r="G88" s="2"/>
      <c r="H88" s="2"/>
      <c r="I88" s="6"/>
      <c r="J88" s="7"/>
      <c r="K88" s="6"/>
      <c r="L88" s="7"/>
      <c r="M88" s="6"/>
      <c r="N88" s="7"/>
      <c r="O88" s="8"/>
      <c r="P88" s="7"/>
      <c r="Q88" s="6"/>
      <c r="R88" s="7"/>
      <c r="S88" s="6"/>
      <c r="T88" s="7"/>
      <c r="U88" s="6"/>
      <c r="V88" s="7"/>
      <c r="W88" s="8"/>
      <c r="X88" s="7"/>
      <c r="Y88" s="6"/>
      <c r="Z88" s="7"/>
      <c r="AA88" s="6"/>
      <c r="AB88" s="7"/>
      <c r="AC88" s="6"/>
      <c r="AD88" s="7"/>
      <c r="AE88" s="8"/>
      <c r="AF88" s="7"/>
      <c r="AG88" s="6"/>
      <c r="AH88" s="7"/>
      <c r="AI88" s="6"/>
      <c r="AJ88" s="7"/>
      <c r="AK88" s="6"/>
      <c r="AL88" s="7"/>
      <c r="AM88" s="8"/>
      <c r="AN88" s="7"/>
      <c r="AO88" s="6"/>
      <c r="AP88" s="7"/>
      <c r="AQ88" s="6"/>
      <c r="AR88" s="7"/>
      <c r="AS88" s="6"/>
      <c r="AT88" s="7"/>
      <c r="AU88" s="8"/>
      <c r="AV88" s="7"/>
      <c r="AW88" s="6"/>
      <c r="AX88" s="7"/>
      <c r="AY88" s="6"/>
      <c r="AZ88" s="7"/>
      <c r="BA88" s="6"/>
      <c r="BB88" s="7"/>
      <c r="BC88" s="8"/>
      <c r="BD88" s="7"/>
      <c r="BE88" s="6"/>
      <c r="BF88" s="7"/>
      <c r="BG88" s="6"/>
      <c r="BH88" s="7"/>
      <c r="BI88" s="6"/>
      <c r="BJ88" s="7"/>
      <c r="BK88" s="8"/>
      <c r="BL88" s="7"/>
      <c r="BM88" s="6"/>
      <c r="BN88" s="7"/>
      <c r="BO88" s="6"/>
      <c r="BP88" s="7"/>
      <c r="BQ88" s="6"/>
      <c r="BR88" s="7"/>
      <c r="BS88" s="8"/>
      <c r="BT88" s="7"/>
      <c r="BU88" s="6"/>
      <c r="BV88" s="7"/>
      <c r="BW88" s="6"/>
      <c r="BX88" s="7"/>
      <c r="BY88" s="6"/>
      <c r="BZ88" s="7"/>
      <c r="CA88" s="8"/>
      <c r="CB88" s="7"/>
      <c r="CC88" s="6"/>
      <c r="CD88" s="7"/>
      <c r="CE88" s="6"/>
      <c r="CF88" s="7"/>
      <c r="CG88" s="6"/>
      <c r="CH88" s="7"/>
      <c r="CI88" s="8"/>
      <c r="CJ88" s="7"/>
      <c r="CK88" s="6"/>
      <c r="CL88" s="7"/>
      <c r="CM88" s="6"/>
      <c r="CN88" s="7"/>
      <c r="CO88" s="6"/>
      <c r="CP88" s="7"/>
      <c r="CQ88" s="8"/>
      <c r="CR88" s="7"/>
      <c r="CS88" s="6"/>
      <c r="CT88" s="7"/>
      <c r="CU88" s="6"/>
      <c r="CV88" s="7"/>
      <c r="CW88" s="6"/>
      <c r="CX88" s="7"/>
      <c r="CY88" s="8"/>
      <c r="CZ88" s="7"/>
      <c r="DA88" s="6"/>
      <c r="DB88" s="7"/>
      <c r="DC88" s="6"/>
      <c r="DD88" s="7"/>
      <c r="DE88" s="6"/>
      <c r="DF88" s="7"/>
      <c r="DG88" s="8"/>
    </row>
    <row r="89" spans="1:111" x14ac:dyDescent="0.25">
      <c r="A89" s="2"/>
      <c r="B89" s="2"/>
      <c r="C89" s="2"/>
      <c r="D89" s="2"/>
      <c r="E89" s="2"/>
      <c r="F89" s="2"/>
      <c r="G89" s="2" t="s">
        <v>37</v>
      </c>
      <c r="H89" s="2"/>
      <c r="I89" s="6">
        <v>0</v>
      </c>
      <c r="J89" s="7"/>
      <c r="K89" s="6">
        <v>0</v>
      </c>
      <c r="L89" s="7"/>
      <c r="M89" s="6">
        <f t="shared" ref="M89:M97" si="90">ROUND((I89-K89),5)</f>
        <v>0</v>
      </c>
      <c r="N89" s="7"/>
      <c r="O89" s="8">
        <f t="shared" ref="O89:O97" si="91">ROUND(IF(K89=0, IF(I89=0, 0, 1), I89/K89),5)</f>
        <v>0</v>
      </c>
      <c r="P89" s="7"/>
      <c r="Q89" s="6">
        <v>0</v>
      </c>
      <c r="R89" s="7"/>
      <c r="S89" s="6">
        <v>0</v>
      </c>
      <c r="T89" s="7"/>
      <c r="U89" s="6">
        <f t="shared" ref="U89:U97" si="92">ROUND((Q89-S89),5)</f>
        <v>0</v>
      </c>
      <c r="V89" s="7"/>
      <c r="W89" s="8">
        <f t="shared" ref="W89:W97" si="93">ROUND(IF(S89=0, IF(Q89=0, 0, 1), Q89/S89),5)</f>
        <v>0</v>
      </c>
      <c r="X89" s="7"/>
      <c r="Y89" s="6">
        <v>0</v>
      </c>
      <c r="Z89" s="7"/>
      <c r="AA89" s="6">
        <v>0</v>
      </c>
      <c r="AB89" s="7"/>
      <c r="AC89" s="6">
        <f t="shared" ref="AC89:AC97" si="94">ROUND((Y89-AA89),5)</f>
        <v>0</v>
      </c>
      <c r="AD89" s="7"/>
      <c r="AE89" s="8">
        <f t="shared" ref="AE89:AE97" si="95">ROUND(IF(AA89=0, IF(Y89=0, 0, 1), Y89/AA89),5)</f>
        <v>0</v>
      </c>
      <c r="AF89" s="7"/>
      <c r="AG89" s="6">
        <v>0</v>
      </c>
      <c r="AH89" s="7"/>
      <c r="AI89" s="6">
        <v>0</v>
      </c>
      <c r="AJ89" s="7"/>
      <c r="AK89" s="6">
        <f t="shared" ref="AK89:AK97" si="96">ROUND((AG89-AI89),5)</f>
        <v>0</v>
      </c>
      <c r="AL89" s="7"/>
      <c r="AM89" s="8">
        <f t="shared" ref="AM89:AM97" si="97">ROUND(IF(AI89=0, IF(AG89=0, 0, 1), AG89/AI89),5)</f>
        <v>0</v>
      </c>
      <c r="AN89" s="7"/>
      <c r="AO89" s="6">
        <v>0</v>
      </c>
      <c r="AP89" s="7"/>
      <c r="AQ89" s="6">
        <v>0</v>
      </c>
      <c r="AR89" s="7"/>
      <c r="AS89" s="6">
        <f t="shared" ref="AS89:AS97" si="98">ROUND((AO89-AQ89),5)</f>
        <v>0</v>
      </c>
      <c r="AT89" s="7"/>
      <c r="AU89" s="8">
        <f t="shared" ref="AU89:AU97" si="99">ROUND(IF(AQ89=0, IF(AO89=0, 0, 1), AO89/AQ89),5)</f>
        <v>0</v>
      </c>
      <c r="AV89" s="7"/>
      <c r="AW89" s="6">
        <v>0</v>
      </c>
      <c r="AX89" s="7"/>
      <c r="AY89" s="6">
        <v>0</v>
      </c>
      <c r="AZ89" s="7"/>
      <c r="BA89" s="6">
        <f t="shared" ref="BA89:BA97" si="100">ROUND((AW89-AY89),5)</f>
        <v>0</v>
      </c>
      <c r="BB89" s="7"/>
      <c r="BC89" s="8">
        <f t="shared" ref="BC89:BC97" si="101">ROUND(IF(AY89=0, IF(AW89=0, 0, 1), AW89/AY89),5)</f>
        <v>0</v>
      </c>
      <c r="BD89" s="7"/>
      <c r="BE89" s="6">
        <v>0</v>
      </c>
      <c r="BF89" s="7"/>
      <c r="BG89" s="6">
        <v>0</v>
      </c>
      <c r="BH89" s="7"/>
      <c r="BI89" s="6">
        <f t="shared" ref="BI89:BI97" si="102">ROUND((BE89-BG89),5)</f>
        <v>0</v>
      </c>
      <c r="BJ89" s="7"/>
      <c r="BK89" s="8">
        <f t="shared" ref="BK89:BK97" si="103">ROUND(IF(BG89=0, IF(BE89=0, 0, 1), BE89/BG89),5)</f>
        <v>0</v>
      </c>
      <c r="BL89" s="7"/>
      <c r="BM89" s="6">
        <v>0</v>
      </c>
      <c r="BN89" s="7"/>
      <c r="BO89" s="6">
        <v>0</v>
      </c>
      <c r="BP89" s="7"/>
      <c r="BQ89" s="6">
        <f t="shared" ref="BQ89:BQ97" si="104">ROUND((BM89-BO89),5)</f>
        <v>0</v>
      </c>
      <c r="BR89" s="7"/>
      <c r="BS89" s="8">
        <f t="shared" ref="BS89:BS97" si="105">ROUND(IF(BO89=0, IF(BM89=0, 0, 1), BM89/BO89),5)</f>
        <v>0</v>
      </c>
      <c r="BT89" s="7"/>
      <c r="BU89" s="6">
        <v>0</v>
      </c>
      <c r="BV89" s="7"/>
      <c r="BW89" s="6">
        <v>0</v>
      </c>
      <c r="BX89" s="7"/>
      <c r="BY89" s="6">
        <f t="shared" ref="BY89:BY97" si="106">ROUND((BU89-BW89),5)</f>
        <v>0</v>
      </c>
      <c r="BZ89" s="7"/>
      <c r="CA89" s="8">
        <f t="shared" ref="CA89:CA97" si="107">ROUND(IF(BW89=0, IF(BU89=0, 0, 1), BU89/BW89),5)</f>
        <v>0</v>
      </c>
      <c r="CB89" s="7"/>
      <c r="CC89" s="6">
        <v>0</v>
      </c>
      <c r="CD89" s="7"/>
      <c r="CE89" s="6">
        <v>0</v>
      </c>
      <c r="CF89" s="7"/>
      <c r="CG89" s="6">
        <f t="shared" ref="CG89:CG97" si="108">ROUND((CC89-CE89),5)</f>
        <v>0</v>
      </c>
      <c r="CH89" s="7"/>
      <c r="CI89" s="8">
        <f t="shared" ref="CI89:CI97" si="109">ROUND(IF(CE89=0, IF(CC89=0, 0, 1), CC89/CE89),5)</f>
        <v>0</v>
      </c>
      <c r="CJ89" s="7"/>
      <c r="CK89" s="6">
        <v>0</v>
      </c>
      <c r="CL89" s="7"/>
      <c r="CM89" s="6">
        <v>0</v>
      </c>
      <c r="CN89" s="7"/>
      <c r="CO89" s="6">
        <f t="shared" ref="CO89:CO97" si="110">ROUND((CK89-CM89),5)</f>
        <v>0</v>
      </c>
      <c r="CP89" s="7"/>
      <c r="CQ89" s="8">
        <f t="shared" ref="CQ89:CQ97" si="111">ROUND(IF(CM89=0, IF(CK89=0, 0, 1), CK89/CM89),5)</f>
        <v>0</v>
      </c>
      <c r="CR89" s="7"/>
      <c r="CS89" s="6">
        <v>0</v>
      </c>
      <c r="CT89" s="7"/>
      <c r="CU89" s="6">
        <v>0</v>
      </c>
      <c r="CV89" s="7"/>
      <c r="CW89" s="6">
        <f t="shared" ref="CW89:CW97" si="112">ROUND((CS89-CU89),5)</f>
        <v>0</v>
      </c>
      <c r="CX89" s="7"/>
      <c r="CY89" s="8">
        <f t="shared" ref="CY89:CY97" si="113">ROUND(IF(CU89=0, IF(CS89=0, 0, 1), CS89/CU89),5)</f>
        <v>0</v>
      </c>
      <c r="CZ89" s="7"/>
      <c r="DA89" s="6">
        <f t="shared" ref="DA89:DA97" si="114">ROUND(I89+Q89+Y89+AG89+AO89+AW89+BE89+BM89+BU89+CC89+CK89+CS89,5)</f>
        <v>0</v>
      </c>
      <c r="DB89" s="7"/>
      <c r="DC89" s="6">
        <f t="shared" ref="DC89:DC97" si="115">ROUND(K89+S89+AA89+AI89+AQ89+AY89+BG89+BO89+BW89+CE89+CM89+CU89,5)</f>
        <v>0</v>
      </c>
      <c r="DD89" s="7"/>
      <c r="DE89" s="6">
        <f t="shared" ref="DE89:DE97" si="116">ROUND((DA89-DC89),5)</f>
        <v>0</v>
      </c>
      <c r="DF89" s="7"/>
      <c r="DG89" s="8">
        <f t="shared" ref="DG89:DG97" si="117">ROUND(IF(DC89=0, IF(DA89=0, 0, 1), DA89/DC89),5)</f>
        <v>0</v>
      </c>
    </row>
    <row r="90" spans="1:111" x14ac:dyDescent="0.25">
      <c r="A90" s="2"/>
      <c r="B90" s="2"/>
      <c r="C90" s="2"/>
      <c r="D90" s="2"/>
      <c r="E90" s="2"/>
      <c r="F90" s="2"/>
      <c r="G90" s="2" t="s">
        <v>36</v>
      </c>
      <c r="H90" s="2"/>
      <c r="I90" s="6">
        <v>0</v>
      </c>
      <c r="J90" s="7"/>
      <c r="K90" s="6">
        <v>0</v>
      </c>
      <c r="L90" s="7"/>
      <c r="M90" s="6">
        <f t="shared" si="90"/>
        <v>0</v>
      </c>
      <c r="N90" s="7"/>
      <c r="O90" s="8">
        <f t="shared" si="91"/>
        <v>0</v>
      </c>
      <c r="P90" s="7"/>
      <c r="Q90" s="6">
        <v>0</v>
      </c>
      <c r="R90" s="7"/>
      <c r="S90" s="6">
        <v>0</v>
      </c>
      <c r="T90" s="7"/>
      <c r="U90" s="6">
        <f t="shared" si="92"/>
        <v>0</v>
      </c>
      <c r="V90" s="7"/>
      <c r="W90" s="8">
        <f t="shared" si="93"/>
        <v>0</v>
      </c>
      <c r="X90" s="7"/>
      <c r="Y90" s="6">
        <v>17996.189999999999</v>
      </c>
      <c r="Z90" s="7"/>
      <c r="AA90" s="6">
        <v>14000</v>
      </c>
      <c r="AB90" s="7"/>
      <c r="AC90" s="6">
        <f t="shared" si="94"/>
        <v>3996.19</v>
      </c>
      <c r="AD90" s="7"/>
      <c r="AE90" s="8">
        <f t="shared" si="95"/>
        <v>1.2854399999999999</v>
      </c>
      <c r="AF90" s="7"/>
      <c r="AG90" s="6">
        <v>0</v>
      </c>
      <c r="AH90" s="7"/>
      <c r="AI90" s="6">
        <v>0</v>
      </c>
      <c r="AJ90" s="7"/>
      <c r="AK90" s="6">
        <f t="shared" si="96"/>
        <v>0</v>
      </c>
      <c r="AL90" s="7"/>
      <c r="AM90" s="8">
        <f t="shared" si="97"/>
        <v>0</v>
      </c>
      <c r="AN90" s="7"/>
      <c r="AO90" s="6">
        <v>0</v>
      </c>
      <c r="AP90" s="7"/>
      <c r="AQ90" s="6">
        <v>0</v>
      </c>
      <c r="AR90" s="7"/>
      <c r="AS90" s="6">
        <f t="shared" si="98"/>
        <v>0</v>
      </c>
      <c r="AT90" s="7"/>
      <c r="AU90" s="8">
        <f t="shared" si="99"/>
        <v>0</v>
      </c>
      <c r="AV90" s="7"/>
      <c r="AW90" s="6">
        <v>0</v>
      </c>
      <c r="AX90" s="7"/>
      <c r="AY90" s="6">
        <v>0</v>
      </c>
      <c r="AZ90" s="7"/>
      <c r="BA90" s="6">
        <f t="shared" si="100"/>
        <v>0</v>
      </c>
      <c r="BB90" s="7"/>
      <c r="BC90" s="8">
        <f t="shared" si="101"/>
        <v>0</v>
      </c>
      <c r="BD90" s="7"/>
      <c r="BE90" s="6">
        <v>0</v>
      </c>
      <c r="BF90" s="7"/>
      <c r="BG90" s="6">
        <v>0</v>
      </c>
      <c r="BH90" s="7"/>
      <c r="BI90" s="6">
        <f t="shared" si="102"/>
        <v>0</v>
      </c>
      <c r="BJ90" s="7"/>
      <c r="BK90" s="8">
        <f t="shared" si="103"/>
        <v>0</v>
      </c>
      <c r="BL90" s="7"/>
      <c r="BM90" s="6">
        <v>0</v>
      </c>
      <c r="BN90" s="7"/>
      <c r="BO90" s="6">
        <v>0</v>
      </c>
      <c r="BP90" s="7"/>
      <c r="BQ90" s="6">
        <f t="shared" si="104"/>
        <v>0</v>
      </c>
      <c r="BR90" s="7"/>
      <c r="BS90" s="8">
        <f t="shared" si="105"/>
        <v>0</v>
      </c>
      <c r="BT90" s="7"/>
      <c r="BU90" s="6">
        <v>0</v>
      </c>
      <c r="BV90" s="7"/>
      <c r="BW90" s="6">
        <v>0</v>
      </c>
      <c r="BX90" s="7"/>
      <c r="BY90" s="6">
        <f t="shared" si="106"/>
        <v>0</v>
      </c>
      <c r="BZ90" s="7"/>
      <c r="CA90" s="8">
        <f t="shared" si="107"/>
        <v>0</v>
      </c>
      <c r="CB90" s="7"/>
      <c r="CC90" s="6">
        <v>0</v>
      </c>
      <c r="CD90" s="7"/>
      <c r="CE90" s="6">
        <v>0</v>
      </c>
      <c r="CF90" s="7"/>
      <c r="CG90" s="6">
        <f t="shared" si="108"/>
        <v>0</v>
      </c>
      <c r="CH90" s="7"/>
      <c r="CI90" s="8">
        <f t="shared" si="109"/>
        <v>0</v>
      </c>
      <c r="CJ90" s="7"/>
      <c r="CK90" s="6">
        <v>0</v>
      </c>
      <c r="CL90" s="7"/>
      <c r="CM90" s="6">
        <v>0</v>
      </c>
      <c r="CN90" s="7"/>
      <c r="CO90" s="6">
        <f t="shared" si="110"/>
        <v>0</v>
      </c>
      <c r="CP90" s="7"/>
      <c r="CQ90" s="8">
        <f t="shared" si="111"/>
        <v>0</v>
      </c>
      <c r="CR90" s="7"/>
      <c r="CS90" s="6">
        <v>0</v>
      </c>
      <c r="CT90" s="7"/>
      <c r="CU90" s="6">
        <v>0</v>
      </c>
      <c r="CV90" s="7"/>
      <c r="CW90" s="6">
        <f t="shared" si="112"/>
        <v>0</v>
      </c>
      <c r="CX90" s="7"/>
      <c r="CY90" s="8">
        <f t="shared" si="113"/>
        <v>0</v>
      </c>
      <c r="CZ90" s="7"/>
      <c r="DA90" s="6">
        <f t="shared" si="114"/>
        <v>17996.189999999999</v>
      </c>
      <c r="DB90" s="7"/>
      <c r="DC90" s="6">
        <f t="shared" si="115"/>
        <v>14000</v>
      </c>
      <c r="DD90" s="7"/>
      <c r="DE90" s="6">
        <f t="shared" si="116"/>
        <v>3996.19</v>
      </c>
      <c r="DF90" s="7"/>
      <c r="DG90" s="8">
        <f t="shared" si="117"/>
        <v>1.2854399999999999</v>
      </c>
    </row>
    <row r="91" spans="1:111" x14ac:dyDescent="0.25">
      <c r="A91" s="2"/>
      <c r="B91" s="2"/>
      <c r="C91" s="2"/>
      <c r="D91" s="2"/>
      <c r="E91" s="2"/>
      <c r="F91" s="2"/>
      <c r="G91" s="2" t="s">
        <v>34</v>
      </c>
      <c r="H91" s="2"/>
      <c r="I91" s="6">
        <v>0</v>
      </c>
      <c r="J91" s="7"/>
      <c r="K91" s="6">
        <v>0</v>
      </c>
      <c r="L91" s="7"/>
      <c r="M91" s="6">
        <f t="shared" si="90"/>
        <v>0</v>
      </c>
      <c r="N91" s="7"/>
      <c r="O91" s="8">
        <f t="shared" si="91"/>
        <v>0</v>
      </c>
      <c r="P91" s="7"/>
      <c r="Q91" s="6">
        <v>0</v>
      </c>
      <c r="R91" s="7"/>
      <c r="S91" s="6">
        <v>0</v>
      </c>
      <c r="T91" s="7"/>
      <c r="U91" s="6">
        <f t="shared" si="92"/>
        <v>0</v>
      </c>
      <c r="V91" s="7"/>
      <c r="W91" s="8">
        <f t="shared" si="93"/>
        <v>0</v>
      </c>
      <c r="X91" s="7"/>
      <c r="Y91" s="6">
        <v>0</v>
      </c>
      <c r="Z91" s="7"/>
      <c r="AA91" s="6">
        <v>0</v>
      </c>
      <c r="AB91" s="7"/>
      <c r="AC91" s="6">
        <f t="shared" si="94"/>
        <v>0</v>
      </c>
      <c r="AD91" s="7"/>
      <c r="AE91" s="8">
        <f t="shared" si="95"/>
        <v>0</v>
      </c>
      <c r="AF91" s="7"/>
      <c r="AG91" s="6">
        <v>0</v>
      </c>
      <c r="AH91" s="7"/>
      <c r="AI91" s="6">
        <v>0</v>
      </c>
      <c r="AJ91" s="7"/>
      <c r="AK91" s="6">
        <f t="shared" si="96"/>
        <v>0</v>
      </c>
      <c r="AL91" s="7"/>
      <c r="AM91" s="8">
        <f t="shared" si="97"/>
        <v>0</v>
      </c>
      <c r="AN91" s="7"/>
      <c r="AO91" s="6">
        <v>0</v>
      </c>
      <c r="AP91" s="7"/>
      <c r="AQ91" s="6">
        <v>0</v>
      </c>
      <c r="AR91" s="7"/>
      <c r="AS91" s="6">
        <f t="shared" si="98"/>
        <v>0</v>
      </c>
      <c r="AT91" s="7"/>
      <c r="AU91" s="8">
        <f t="shared" si="99"/>
        <v>0</v>
      </c>
      <c r="AV91" s="7"/>
      <c r="AW91" s="6">
        <v>0</v>
      </c>
      <c r="AX91" s="7"/>
      <c r="AY91" s="6">
        <v>0</v>
      </c>
      <c r="AZ91" s="7"/>
      <c r="BA91" s="6">
        <f t="shared" si="100"/>
        <v>0</v>
      </c>
      <c r="BB91" s="7"/>
      <c r="BC91" s="8">
        <f t="shared" si="101"/>
        <v>0</v>
      </c>
      <c r="BD91" s="7"/>
      <c r="BE91" s="6">
        <v>0</v>
      </c>
      <c r="BF91" s="7"/>
      <c r="BG91" s="6">
        <v>0</v>
      </c>
      <c r="BH91" s="7"/>
      <c r="BI91" s="6">
        <f t="shared" si="102"/>
        <v>0</v>
      </c>
      <c r="BJ91" s="7"/>
      <c r="BK91" s="8">
        <f t="shared" si="103"/>
        <v>0</v>
      </c>
      <c r="BL91" s="7"/>
      <c r="BM91" s="6">
        <v>0</v>
      </c>
      <c r="BN91" s="7"/>
      <c r="BO91" s="6">
        <v>0</v>
      </c>
      <c r="BP91" s="7"/>
      <c r="BQ91" s="6">
        <f t="shared" si="104"/>
        <v>0</v>
      </c>
      <c r="BR91" s="7"/>
      <c r="BS91" s="8">
        <f t="shared" si="105"/>
        <v>0</v>
      </c>
      <c r="BT91" s="7"/>
      <c r="BU91" s="6">
        <v>0</v>
      </c>
      <c r="BV91" s="7"/>
      <c r="BW91" s="6">
        <v>0</v>
      </c>
      <c r="BX91" s="7"/>
      <c r="BY91" s="6">
        <f t="shared" si="106"/>
        <v>0</v>
      </c>
      <c r="BZ91" s="7"/>
      <c r="CA91" s="8">
        <f t="shared" si="107"/>
        <v>0</v>
      </c>
      <c r="CB91" s="7"/>
      <c r="CC91" s="6">
        <v>0</v>
      </c>
      <c r="CD91" s="7"/>
      <c r="CE91" s="6">
        <v>0</v>
      </c>
      <c r="CF91" s="7"/>
      <c r="CG91" s="6">
        <f t="shared" si="108"/>
        <v>0</v>
      </c>
      <c r="CH91" s="7"/>
      <c r="CI91" s="8">
        <f t="shared" si="109"/>
        <v>0</v>
      </c>
      <c r="CJ91" s="7"/>
      <c r="CK91" s="6">
        <v>357.2</v>
      </c>
      <c r="CL91" s="7"/>
      <c r="CM91" s="6">
        <v>0</v>
      </c>
      <c r="CN91" s="7"/>
      <c r="CO91" s="6">
        <f t="shared" si="110"/>
        <v>357.2</v>
      </c>
      <c r="CP91" s="7"/>
      <c r="CQ91" s="8">
        <f t="shared" si="111"/>
        <v>1</v>
      </c>
      <c r="CR91" s="7"/>
      <c r="CS91" s="6">
        <v>16198.07</v>
      </c>
      <c r="CT91" s="7"/>
      <c r="CU91" s="6">
        <v>13096.77</v>
      </c>
      <c r="CV91" s="7"/>
      <c r="CW91" s="6">
        <f t="shared" si="112"/>
        <v>3101.3</v>
      </c>
      <c r="CX91" s="7"/>
      <c r="CY91" s="8">
        <f t="shared" si="113"/>
        <v>1.2367999999999999</v>
      </c>
      <c r="CZ91" s="7"/>
      <c r="DA91" s="6">
        <f t="shared" si="114"/>
        <v>16555.27</v>
      </c>
      <c r="DB91" s="7"/>
      <c r="DC91" s="6">
        <f t="shared" si="115"/>
        <v>13096.77</v>
      </c>
      <c r="DD91" s="7"/>
      <c r="DE91" s="6">
        <f t="shared" si="116"/>
        <v>3458.5</v>
      </c>
      <c r="DF91" s="7"/>
      <c r="DG91" s="8">
        <f t="shared" si="117"/>
        <v>1.26407</v>
      </c>
    </row>
    <row r="92" spans="1:111" x14ac:dyDescent="0.25">
      <c r="A92" s="2"/>
      <c r="B92" s="2"/>
      <c r="C92" s="2"/>
      <c r="D92" s="2"/>
      <c r="E92" s="2"/>
      <c r="F92" s="2"/>
      <c r="G92" s="2" t="s">
        <v>38</v>
      </c>
      <c r="H92" s="2"/>
      <c r="I92" s="6">
        <v>0</v>
      </c>
      <c r="J92" s="7"/>
      <c r="K92" s="6">
        <v>0</v>
      </c>
      <c r="L92" s="7"/>
      <c r="M92" s="6">
        <f t="shared" si="90"/>
        <v>0</v>
      </c>
      <c r="N92" s="7"/>
      <c r="O92" s="8">
        <f t="shared" si="91"/>
        <v>0</v>
      </c>
      <c r="P92" s="7"/>
      <c r="Q92" s="6">
        <v>0</v>
      </c>
      <c r="R92" s="7"/>
      <c r="S92" s="6">
        <v>0</v>
      </c>
      <c r="T92" s="7"/>
      <c r="U92" s="6">
        <f t="shared" si="92"/>
        <v>0</v>
      </c>
      <c r="V92" s="7"/>
      <c r="W92" s="8">
        <f t="shared" si="93"/>
        <v>0</v>
      </c>
      <c r="X92" s="7"/>
      <c r="Y92" s="6">
        <v>0</v>
      </c>
      <c r="Z92" s="7"/>
      <c r="AA92" s="6">
        <v>0</v>
      </c>
      <c r="AB92" s="7"/>
      <c r="AC92" s="6">
        <f t="shared" si="94"/>
        <v>0</v>
      </c>
      <c r="AD92" s="7"/>
      <c r="AE92" s="8">
        <f t="shared" si="95"/>
        <v>0</v>
      </c>
      <c r="AF92" s="7"/>
      <c r="AG92" s="6">
        <v>0</v>
      </c>
      <c r="AH92" s="7"/>
      <c r="AI92" s="6">
        <v>0</v>
      </c>
      <c r="AJ92" s="7"/>
      <c r="AK92" s="6">
        <f t="shared" si="96"/>
        <v>0</v>
      </c>
      <c r="AL92" s="7"/>
      <c r="AM92" s="8">
        <f t="shared" si="97"/>
        <v>0</v>
      </c>
      <c r="AN92" s="7"/>
      <c r="AO92" s="6">
        <v>0</v>
      </c>
      <c r="AP92" s="7"/>
      <c r="AQ92" s="6">
        <v>0</v>
      </c>
      <c r="AR92" s="7"/>
      <c r="AS92" s="6">
        <f t="shared" si="98"/>
        <v>0</v>
      </c>
      <c r="AT92" s="7"/>
      <c r="AU92" s="8">
        <f t="shared" si="99"/>
        <v>0</v>
      </c>
      <c r="AV92" s="7"/>
      <c r="AW92" s="6">
        <v>0</v>
      </c>
      <c r="AX92" s="7"/>
      <c r="AY92" s="6">
        <v>0</v>
      </c>
      <c r="AZ92" s="7"/>
      <c r="BA92" s="6">
        <f t="shared" si="100"/>
        <v>0</v>
      </c>
      <c r="BB92" s="7"/>
      <c r="BC92" s="8">
        <f t="shared" si="101"/>
        <v>0</v>
      </c>
      <c r="BD92" s="7"/>
      <c r="BE92" s="6">
        <v>0</v>
      </c>
      <c r="BF92" s="7"/>
      <c r="BG92" s="6">
        <v>0</v>
      </c>
      <c r="BH92" s="7"/>
      <c r="BI92" s="6">
        <f t="shared" si="102"/>
        <v>0</v>
      </c>
      <c r="BJ92" s="7"/>
      <c r="BK92" s="8">
        <f t="shared" si="103"/>
        <v>0</v>
      </c>
      <c r="BL92" s="7"/>
      <c r="BM92" s="6">
        <v>0</v>
      </c>
      <c r="BN92" s="7"/>
      <c r="BO92" s="6">
        <v>0</v>
      </c>
      <c r="BP92" s="7"/>
      <c r="BQ92" s="6">
        <f t="shared" si="104"/>
        <v>0</v>
      </c>
      <c r="BR92" s="7"/>
      <c r="BS92" s="8">
        <f t="shared" si="105"/>
        <v>0</v>
      </c>
      <c r="BT92" s="7"/>
      <c r="BU92" s="6">
        <v>0</v>
      </c>
      <c r="BV92" s="7"/>
      <c r="BW92" s="6">
        <v>14000</v>
      </c>
      <c r="BX92" s="7"/>
      <c r="BY92" s="6">
        <f t="shared" si="106"/>
        <v>-14000</v>
      </c>
      <c r="BZ92" s="7"/>
      <c r="CA92" s="8">
        <f t="shared" si="107"/>
        <v>0</v>
      </c>
      <c r="CB92" s="7"/>
      <c r="CC92" s="6">
        <v>0</v>
      </c>
      <c r="CD92" s="7"/>
      <c r="CE92" s="6">
        <v>0</v>
      </c>
      <c r="CF92" s="7"/>
      <c r="CG92" s="6">
        <f t="shared" si="108"/>
        <v>0</v>
      </c>
      <c r="CH92" s="7"/>
      <c r="CI92" s="8">
        <f t="shared" si="109"/>
        <v>0</v>
      </c>
      <c r="CJ92" s="7"/>
      <c r="CK92" s="6">
        <v>0</v>
      </c>
      <c r="CL92" s="7"/>
      <c r="CM92" s="6">
        <v>0</v>
      </c>
      <c r="CN92" s="7"/>
      <c r="CO92" s="6">
        <f t="shared" si="110"/>
        <v>0</v>
      </c>
      <c r="CP92" s="7"/>
      <c r="CQ92" s="8">
        <f t="shared" si="111"/>
        <v>0</v>
      </c>
      <c r="CR92" s="7"/>
      <c r="CS92" s="6">
        <v>0</v>
      </c>
      <c r="CT92" s="7"/>
      <c r="CU92" s="6">
        <v>0</v>
      </c>
      <c r="CV92" s="7"/>
      <c r="CW92" s="6">
        <f t="shared" si="112"/>
        <v>0</v>
      </c>
      <c r="CX92" s="7"/>
      <c r="CY92" s="8">
        <f t="shared" si="113"/>
        <v>0</v>
      </c>
      <c r="CZ92" s="7"/>
      <c r="DA92" s="6">
        <f t="shared" si="114"/>
        <v>0</v>
      </c>
      <c r="DB92" s="7"/>
      <c r="DC92" s="6">
        <f t="shared" si="115"/>
        <v>14000</v>
      </c>
      <c r="DD92" s="7"/>
      <c r="DE92" s="6">
        <f t="shared" si="116"/>
        <v>-14000</v>
      </c>
      <c r="DF92" s="7"/>
      <c r="DG92" s="8">
        <f t="shared" si="117"/>
        <v>0</v>
      </c>
    </row>
    <row r="93" spans="1:111" x14ac:dyDescent="0.25">
      <c r="A93" s="2"/>
      <c r="B93" s="2"/>
      <c r="C93" s="2"/>
      <c r="D93" s="2"/>
      <c r="E93" s="2"/>
      <c r="F93" s="2"/>
      <c r="G93" s="2" t="s">
        <v>35</v>
      </c>
      <c r="H93" s="2"/>
      <c r="I93" s="6">
        <v>0</v>
      </c>
      <c r="J93" s="7"/>
      <c r="K93" s="6">
        <v>0</v>
      </c>
      <c r="L93" s="7"/>
      <c r="M93" s="6">
        <f t="shared" si="90"/>
        <v>0</v>
      </c>
      <c r="N93" s="7"/>
      <c r="O93" s="8">
        <f t="shared" si="91"/>
        <v>0</v>
      </c>
      <c r="P93" s="7"/>
      <c r="Q93" s="6">
        <v>0</v>
      </c>
      <c r="R93" s="7"/>
      <c r="S93" s="6">
        <v>0</v>
      </c>
      <c r="T93" s="7"/>
      <c r="U93" s="6">
        <f t="shared" si="92"/>
        <v>0</v>
      </c>
      <c r="V93" s="7"/>
      <c r="W93" s="8">
        <f t="shared" si="93"/>
        <v>0</v>
      </c>
      <c r="X93" s="7"/>
      <c r="Y93" s="6">
        <v>0</v>
      </c>
      <c r="Z93" s="7"/>
      <c r="AA93" s="6">
        <v>0</v>
      </c>
      <c r="AB93" s="7"/>
      <c r="AC93" s="6">
        <f t="shared" si="94"/>
        <v>0</v>
      </c>
      <c r="AD93" s="7"/>
      <c r="AE93" s="8">
        <f t="shared" si="95"/>
        <v>0</v>
      </c>
      <c r="AF93" s="7"/>
      <c r="AG93" s="6">
        <v>0</v>
      </c>
      <c r="AH93" s="7"/>
      <c r="AI93" s="6">
        <v>0</v>
      </c>
      <c r="AJ93" s="7"/>
      <c r="AK93" s="6">
        <f t="shared" si="96"/>
        <v>0</v>
      </c>
      <c r="AL93" s="7"/>
      <c r="AM93" s="8">
        <f t="shared" si="97"/>
        <v>0</v>
      </c>
      <c r="AN93" s="7"/>
      <c r="AO93" s="6">
        <v>180</v>
      </c>
      <c r="AP93" s="7"/>
      <c r="AQ93" s="6">
        <v>0</v>
      </c>
      <c r="AR93" s="7"/>
      <c r="AS93" s="6">
        <f t="shared" si="98"/>
        <v>180</v>
      </c>
      <c r="AT93" s="7"/>
      <c r="AU93" s="8">
        <f t="shared" si="99"/>
        <v>1</v>
      </c>
      <c r="AV93" s="7"/>
      <c r="AW93" s="6">
        <v>15487</v>
      </c>
      <c r="AX93" s="7"/>
      <c r="AY93" s="6">
        <v>14000</v>
      </c>
      <c r="AZ93" s="7"/>
      <c r="BA93" s="6">
        <f t="shared" si="100"/>
        <v>1487</v>
      </c>
      <c r="BB93" s="7"/>
      <c r="BC93" s="8">
        <f t="shared" si="101"/>
        <v>1.1062099999999999</v>
      </c>
      <c r="BD93" s="7"/>
      <c r="BE93" s="6">
        <v>0</v>
      </c>
      <c r="BF93" s="7"/>
      <c r="BG93" s="6">
        <v>0</v>
      </c>
      <c r="BH93" s="7"/>
      <c r="BI93" s="6">
        <f t="shared" si="102"/>
        <v>0</v>
      </c>
      <c r="BJ93" s="7"/>
      <c r="BK93" s="8">
        <f t="shared" si="103"/>
        <v>0</v>
      </c>
      <c r="BL93" s="7"/>
      <c r="BM93" s="6">
        <v>300</v>
      </c>
      <c r="BN93" s="7"/>
      <c r="BO93" s="6">
        <v>0</v>
      </c>
      <c r="BP93" s="7"/>
      <c r="BQ93" s="6">
        <f t="shared" si="104"/>
        <v>300</v>
      </c>
      <c r="BR93" s="7"/>
      <c r="BS93" s="8">
        <f t="shared" si="105"/>
        <v>1</v>
      </c>
      <c r="BT93" s="7"/>
      <c r="BU93" s="6">
        <v>0</v>
      </c>
      <c r="BV93" s="7"/>
      <c r="BW93" s="6">
        <v>0</v>
      </c>
      <c r="BX93" s="7"/>
      <c r="BY93" s="6">
        <f t="shared" si="106"/>
        <v>0</v>
      </c>
      <c r="BZ93" s="7"/>
      <c r="CA93" s="8">
        <f t="shared" si="107"/>
        <v>0</v>
      </c>
      <c r="CB93" s="7"/>
      <c r="CC93" s="6">
        <v>0</v>
      </c>
      <c r="CD93" s="7"/>
      <c r="CE93" s="6">
        <v>0</v>
      </c>
      <c r="CF93" s="7"/>
      <c r="CG93" s="6">
        <f t="shared" si="108"/>
        <v>0</v>
      </c>
      <c r="CH93" s="7"/>
      <c r="CI93" s="8">
        <f t="shared" si="109"/>
        <v>0</v>
      </c>
      <c r="CJ93" s="7"/>
      <c r="CK93" s="6">
        <v>0</v>
      </c>
      <c r="CL93" s="7"/>
      <c r="CM93" s="6">
        <v>0</v>
      </c>
      <c r="CN93" s="7"/>
      <c r="CO93" s="6">
        <f t="shared" si="110"/>
        <v>0</v>
      </c>
      <c r="CP93" s="7"/>
      <c r="CQ93" s="8">
        <f t="shared" si="111"/>
        <v>0</v>
      </c>
      <c r="CR93" s="7"/>
      <c r="CS93" s="6">
        <v>0</v>
      </c>
      <c r="CT93" s="7"/>
      <c r="CU93" s="6">
        <v>0</v>
      </c>
      <c r="CV93" s="7"/>
      <c r="CW93" s="6">
        <f t="shared" si="112"/>
        <v>0</v>
      </c>
      <c r="CX93" s="7"/>
      <c r="CY93" s="8">
        <f t="shared" si="113"/>
        <v>0</v>
      </c>
      <c r="CZ93" s="7"/>
      <c r="DA93" s="6">
        <f t="shared" si="114"/>
        <v>15967</v>
      </c>
      <c r="DB93" s="7"/>
      <c r="DC93" s="6">
        <f t="shared" si="115"/>
        <v>14000</v>
      </c>
      <c r="DD93" s="7"/>
      <c r="DE93" s="6">
        <f t="shared" si="116"/>
        <v>1967</v>
      </c>
      <c r="DF93" s="7"/>
      <c r="DG93" s="8">
        <f t="shared" si="117"/>
        <v>1.1405000000000001</v>
      </c>
    </row>
    <row r="94" spans="1:111" ht="15.75" thickBot="1" x14ac:dyDescent="0.3">
      <c r="A94" s="2"/>
      <c r="B94" s="2"/>
      <c r="C94" s="2"/>
      <c r="D94" s="2"/>
      <c r="E94" s="2"/>
      <c r="F94" s="2"/>
      <c r="G94" s="2" t="s">
        <v>98</v>
      </c>
      <c r="H94" s="2"/>
      <c r="I94" s="9">
        <v>0</v>
      </c>
      <c r="J94" s="7"/>
      <c r="K94" s="9">
        <v>0</v>
      </c>
      <c r="L94" s="7"/>
      <c r="M94" s="9">
        <f t="shared" si="90"/>
        <v>0</v>
      </c>
      <c r="N94" s="7"/>
      <c r="O94" s="10">
        <f t="shared" si="91"/>
        <v>0</v>
      </c>
      <c r="P94" s="7"/>
      <c r="Q94" s="9">
        <v>0</v>
      </c>
      <c r="R94" s="7"/>
      <c r="S94" s="9">
        <v>0</v>
      </c>
      <c r="T94" s="7"/>
      <c r="U94" s="9">
        <f t="shared" si="92"/>
        <v>0</v>
      </c>
      <c r="V94" s="7"/>
      <c r="W94" s="10">
        <f t="shared" si="93"/>
        <v>0</v>
      </c>
      <c r="X94" s="7"/>
      <c r="Y94" s="9">
        <v>0</v>
      </c>
      <c r="Z94" s="7"/>
      <c r="AA94" s="9">
        <v>0</v>
      </c>
      <c r="AB94" s="7"/>
      <c r="AC94" s="9">
        <f t="shared" si="94"/>
        <v>0</v>
      </c>
      <c r="AD94" s="7"/>
      <c r="AE94" s="10">
        <f t="shared" si="95"/>
        <v>0</v>
      </c>
      <c r="AF94" s="7"/>
      <c r="AG94" s="9">
        <v>0</v>
      </c>
      <c r="AH94" s="7"/>
      <c r="AI94" s="9">
        <v>0</v>
      </c>
      <c r="AJ94" s="7"/>
      <c r="AK94" s="9">
        <f t="shared" si="96"/>
        <v>0</v>
      </c>
      <c r="AL94" s="7"/>
      <c r="AM94" s="10">
        <f t="shared" si="97"/>
        <v>0</v>
      </c>
      <c r="AN94" s="7"/>
      <c r="AO94" s="9">
        <v>0</v>
      </c>
      <c r="AP94" s="7"/>
      <c r="AQ94" s="9">
        <v>0</v>
      </c>
      <c r="AR94" s="7"/>
      <c r="AS94" s="9">
        <f t="shared" si="98"/>
        <v>0</v>
      </c>
      <c r="AT94" s="7"/>
      <c r="AU94" s="10">
        <f t="shared" si="99"/>
        <v>0</v>
      </c>
      <c r="AV94" s="7"/>
      <c r="AW94" s="9">
        <v>0</v>
      </c>
      <c r="AX94" s="7"/>
      <c r="AY94" s="9">
        <v>0</v>
      </c>
      <c r="AZ94" s="7"/>
      <c r="BA94" s="9">
        <f t="shared" si="100"/>
        <v>0</v>
      </c>
      <c r="BB94" s="7"/>
      <c r="BC94" s="10">
        <f t="shared" si="101"/>
        <v>0</v>
      </c>
      <c r="BD94" s="7"/>
      <c r="BE94" s="9">
        <v>0</v>
      </c>
      <c r="BF94" s="7"/>
      <c r="BG94" s="9">
        <v>0</v>
      </c>
      <c r="BH94" s="7"/>
      <c r="BI94" s="9">
        <f t="shared" si="102"/>
        <v>0</v>
      </c>
      <c r="BJ94" s="7"/>
      <c r="BK94" s="10">
        <f t="shared" si="103"/>
        <v>0</v>
      </c>
      <c r="BL94" s="7"/>
      <c r="BM94" s="9">
        <v>0</v>
      </c>
      <c r="BN94" s="7"/>
      <c r="BO94" s="9">
        <v>0</v>
      </c>
      <c r="BP94" s="7"/>
      <c r="BQ94" s="9">
        <f t="shared" si="104"/>
        <v>0</v>
      </c>
      <c r="BR94" s="7"/>
      <c r="BS94" s="10">
        <f t="shared" si="105"/>
        <v>0</v>
      </c>
      <c r="BT94" s="7"/>
      <c r="BU94" s="9">
        <v>0</v>
      </c>
      <c r="BV94" s="7"/>
      <c r="BW94" s="9">
        <v>0</v>
      </c>
      <c r="BX94" s="7"/>
      <c r="BY94" s="9">
        <f t="shared" si="106"/>
        <v>0</v>
      </c>
      <c r="BZ94" s="7"/>
      <c r="CA94" s="10">
        <f t="shared" si="107"/>
        <v>0</v>
      </c>
      <c r="CB94" s="7"/>
      <c r="CC94" s="9">
        <v>0</v>
      </c>
      <c r="CD94" s="7"/>
      <c r="CE94" s="9">
        <v>0</v>
      </c>
      <c r="CF94" s="7"/>
      <c r="CG94" s="9">
        <f t="shared" si="108"/>
        <v>0</v>
      </c>
      <c r="CH94" s="7"/>
      <c r="CI94" s="10">
        <f t="shared" si="109"/>
        <v>0</v>
      </c>
      <c r="CJ94" s="7"/>
      <c r="CK94" s="9">
        <v>0</v>
      </c>
      <c r="CL94" s="7"/>
      <c r="CM94" s="9">
        <v>0</v>
      </c>
      <c r="CN94" s="7"/>
      <c r="CO94" s="9">
        <f t="shared" si="110"/>
        <v>0</v>
      </c>
      <c r="CP94" s="7"/>
      <c r="CQ94" s="10">
        <f t="shared" si="111"/>
        <v>0</v>
      </c>
      <c r="CR94" s="7"/>
      <c r="CS94" s="9">
        <v>0</v>
      </c>
      <c r="CT94" s="7"/>
      <c r="CU94" s="9">
        <v>0</v>
      </c>
      <c r="CV94" s="7"/>
      <c r="CW94" s="9">
        <f t="shared" si="112"/>
        <v>0</v>
      </c>
      <c r="CX94" s="7"/>
      <c r="CY94" s="10">
        <f t="shared" si="113"/>
        <v>0</v>
      </c>
      <c r="CZ94" s="7"/>
      <c r="DA94" s="9">
        <f t="shared" si="114"/>
        <v>0</v>
      </c>
      <c r="DB94" s="7"/>
      <c r="DC94" s="9">
        <f t="shared" si="115"/>
        <v>0</v>
      </c>
      <c r="DD94" s="7"/>
      <c r="DE94" s="9">
        <f t="shared" si="116"/>
        <v>0</v>
      </c>
      <c r="DF94" s="7"/>
      <c r="DG94" s="10">
        <f t="shared" si="117"/>
        <v>0</v>
      </c>
    </row>
    <row r="95" spans="1:111" x14ac:dyDescent="0.25">
      <c r="A95" s="2"/>
      <c r="B95" s="2"/>
      <c r="C95" s="2"/>
      <c r="D95" s="2"/>
      <c r="E95" s="2"/>
      <c r="F95" s="2" t="s">
        <v>99</v>
      </c>
      <c r="G95" s="2"/>
      <c r="H95" s="2"/>
      <c r="I95" s="6">
        <f>ROUND(SUM(I88:I94),5)</f>
        <v>0</v>
      </c>
      <c r="J95" s="7"/>
      <c r="K95" s="6">
        <f>ROUND(SUM(K88:K94),5)</f>
        <v>0</v>
      </c>
      <c r="L95" s="7"/>
      <c r="M95" s="6">
        <f t="shared" si="90"/>
        <v>0</v>
      </c>
      <c r="N95" s="7"/>
      <c r="O95" s="8">
        <f t="shared" si="91"/>
        <v>0</v>
      </c>
      <c r="P95" s="7"/>
      <c r="Q95" s="6">
        <f>ROUND(SUM(Q88:Q94),5)</f>
        <v>0</v>
      </c>
      <c r="R95" s="7"/>
      <c r="S95" s="6">
        <f>ROUND(SUM(S88:S94),5)</f>
        <v>0</v>
      </c>
      <c r="T95" s="7"/>
      <c r="U95" s="6">
        <f t="shared" si="92"/>
        <v>0</v>
      </c>
      <c r="V95" s="7"/>
      <c r="W95" s="8">
        <f t="shared" si="93"/>
        <v>0</v>
      </c>
      <c r="X95" s="7"/>
      <c r="Y95" s="6">
        <f>ROUND(SUM(Y88:Y94),5)</f>
        <v>17996.189999999999</v>
      </c>
      <c r="Z95" s="7"/>
      <c r="AA95" s="6">
        <f>ROUND(SUM(AA88:AA94),5)</f>
        <v>14000</v>
      </c>
      <c r="AB95" s="7"/>
      <c r="AC95" s="6">
        <f t="shared" si="94"/>
        <v>3996.19</v>
      </c>
      <c r="AD95" s="7"/>
      <c r="AE95" s="8">
        <f t="shared" si="95"/>
        <v>1.2854399999999999</v>
      </c>
      <c r="AF95" s="7"/>
      <c r="AG95" s="6">
        <f>ROUND(SUM(AG88:AG94),5)</f>
        <v>0</v>
      </c>
      <c r="AH95" s="7"/>
      <c r="AI95" s="6">
        <f>ROUND(SUM(AI88:AI94),5)</f>
        <v>0</v>
      </c>
      <c r="AJ95" s="7"/>
      <c r="AK95" s="6">
        <f t="shared" si="96"/>
        <v>0</v>
      </c>
      <c r="AL95" s="7"/>
      <c r="AM95" s="8">
        <f t="shared" si="97"/>
        <v>0</v>
      </c>
      <c r="AN95" s="7"/>
      <c r="AO95" s="6">
        <f>ROUND(SUM(AO88:AO94),5)</f>
        <v>180</v>
      </c>
      <c r="AP95" s="7"/>
      <c r="AQ95" s="6">
        <f>ROUND(SUM(AQ88:AQ94),5)</f>
        <v>0</v>
      </c>
      <c r="AR95" s="7"/>
      <c r="AS95" s="6">
        <f t="shared" si="98"/>
        <v>180</v>
      </c>
      <c r="AT95" s="7"/>
      <c r="AU95" s="8">
        <f t="shared" si="99"/>
        <v>1</v>
      </c>
      <c r="AV95" s="7"/>
      <c r="AW95" s="6">
        <f>ROUND(SUM(AW88:AW94),5)</f>
        <v>15487</v>
      </c>
      <c r="AX95" s="7"/>
      <c r="AY95" s="6">
        <f>ROUND(SUM(AY88:AY94),5)</f>
        <v>14000</v>
      </c>
      <c r="AZ95" s="7"/>
      <c r="BA95" s="6">
        <f t="shared" si="100"/>
        <v>1487</v>
      </c>
      <c r="BB95" s="7"/>
      <c r="BC95" s="8">
        <f t="shared" si="101"/>
        <v>1.1062099999999999</v>
      </c>
      <c r="BD95" s="7"/>
      <c r="BE95" s="6">
        <f>ROUND(SUM(BE88:BE94),5)</f>
        <v>0</v>
      </c>
      <c r="BF95" s="7"/>
      <c r="BG95" s="6">
        <f>ROUND(SUM(BG88:BG94),5)</f>
        <v>0</v>
      </c>
      <c r="BH95" s="7"/>
      <c r="BI95" s="6">
        <f t="shared" si="102"/>
        <v>0</v>
      </c>
      <c r="BJ95" s="7"/>
      <c r="BK95" s="8">
        <f t="shared" si="103"/>
        <v>0</v>
      </c>
      <c r="BL95" s="7"/>
      <c r="BM95" s="6">
        <f>ROUND(SUM(BM88:BM94),5)</f>
        <v>300</v>
      </c>
      <c r="BN95" s="7"/>
      <c r="BO95" s="6">
        <f>ROUND(SUM(BO88:BO94),5)</f>
        <v>0</v>
      </c>
      <c r="BP95" s="7"/>
      <c r="BQ95" s="6">
        <f t="shared" si="104"/>
        <v>300</v>
      </c>
      <c r="BR95" s="7"/>
      <c r="BS95" s="8">
        <f t="shared" si="105"/>
        <v>1</v>
      </c>
      <c r="BT95" s="7"/>
      <c r="BU95" s="6">
        <f>ROUND(SUM(BU88:BU94),5)</f>
        <v>0</v>
      </c>
      <c r="BV95" s="7"/>
      <c r="BW95" s="6">
        <f>ROUND(SUM(BW88:BW94),5)</f>
        <v>14000</v>
      </c>
      <c r="BX95" s="7"/>
      <c r="BY95" s="6">
        <f t="shared" si="106"/>
        <v>-14000</v>
      </c>
      <c r="BZ95" s="7"/>
      <c r="CA95" s="8">
        <f t="shared" si="107"/>
        <v>0</v>
      </c>
      <c r="CB95" s="7"/>
      <c r="CC95" s="6">
        <f>ROUND(SUM(CC88:CC94),5)</f>
        <v>0</v>
      </c>
      <c r="CD95" s="7"/>
      <c r="CE95" s="6">
        <f>ROUND(SUM(CE88:CE94),5)</f>
        <v>0</v>
      </c>
      <c r="CF95" s="7"/>
      <c r="CG95" s="6">
        <f t="shared" si="108"/>
        <v>0</v>
      </c>
      <c r="CH95" s="7"/>
      <c r="CI95" s="8">
        <f t="shared" si="109"/>
        <v>0</v>
      </c>
      <c r="CJ95" s="7"/>
      <c r="CK95" s="6">
        <f>ROUND(SUM(CK88:CK94),5)</f>
        <v>357.2</v>
      </c>
      <c r="CL95" s="7"/>
      <c r="CM95" s="6">
        <f>ROUND(SUM(CM88:CM94),5)</f>
        <v>0</v>
      </c>
      <c r="CN95" s="7"/>
      <c r="CO95" s="6">
        <f t="shared" si="110"/>
        <v>357.2</v>
      </c>
      <c r="CP95" s="7"/>
      <c r="CQ95" s="8">
        <f t="shared" si="111"/>
        <v>1</v>
      </c>
      <c r="CR95" s="7"/>
      <c r="CS95" s="6">
        <f>ROUND(SUM(CS88:CS94),5)</f>
        <v>16198.07</v>
      </c>
      <c r="CT95" s="7"/>
      <c r="CU95" s="6">
        <f>ROUND(SUM(CU88:CU94),5)</f>
        <v>13096.77</v>
      </c>
      <c r="CV95" s="7"/>
      <c r="CW95" s="6">
        <f t="shared" si="112"/>
        <v>3101.3</v>
      </c>
      <c r="CX95" s="7"/>
      <c r="CY95" s="8">
        <f t="shared" si="113"/>
        <v>1.2367999999999999</v>
      </c>
      <c r="CZ95" s="7"/>
      <c r="DA95" s="6">
        <f t="shared" si="114"/>
        <v>50518.46</v>
      </c>
      <c r="DB95" s="7"/>
      <c r="DC95" s="6">
        <f t="shared" si="115"/>
        <v>55096.77</v>
      </c>
      <c r="DD95" s="7"/>
      <c r="DE95" s="6">
        <f t="shared" si="116"/>
        <v>-4578.3100000000004</v>
      </c>
      <c r="DF95" s="7"/>
      <c r="DG95" s="8">
        <f t="shared" si="117"/>
        <v>0.91690000000000005</v>
      </c>
    </row>
    <row r="96" spans="1:111" ht="15.75" thickBot="1" x14ac:dyDescent="0.3">
      <c r="A96" s="2"/>
      <c r="B96" s="2"/>
      <c r="C96" s="2"/>
      <c r="D96" s="2"/>
      <c r="E96" s="2"/>
      <c r="F96" s="2" t="s">
        <v>100</v>
      </c>
      <c r="G96" s="2"/>
      <c r="H96" s="2"/>
      <c r="I96" s="9">
        <v>0</v>
      </c>
      <c r="J96" s="7"/>
      <c r="K96" s="9">
        <v>0</v>
      </c>
      <c r="L96" s="7"/>
      <c r="M96" s="9">
        <f t="shared" si="90"/>
        <v>0</v>
      </c>
      <c r="N96" s="7"/>
      <c r="O96" s="10">
        <f t="shared" si="91"/>
        <v>0</v>
      </c>
      <c r="P96" s="7"/>
      <c r="Q96" s="9">
        <v>0</v>
      </c>
      <c r="R96" s="7"/>
      <c r="S96" s="9">
        <v>0</v>
      </c>
      <c r="T96" s="7"/>
      <c r="U96" s="9">
        <f t="shared" si="92"/>
        <v>0</v>
      </c>
      <c r="V96" s="7"/>
      <c r="W96" s="10">
        <f t="shared" si="93"/>
        <v>0</v>
      </c>
      <c r="X96" s="7"/>
      <c r="Y96" s="9">
        <v>0</v>
      </c>
      <c r="Z96" s="7"/>
      <c r="AA96" s="9">
        <v>0</v>
      </c>
      <c r="AB96" s="7"/>
      <c r="AC96" s="9">
        <f t="shared" si="94"/>
        <v>0</v>
      </c>
      <c r="AD96" s="7"/>
      <c r="AE96" s="10">
        <f t="shared" si="95"/>
        <v>0</v>
      </c>
      <c r="AF96" s="7"/>
      <c r="AG96" s="9">
        <v>0</v>
      </c>
      <c r="AH96" s="7"/>
      <c r="AI96" s="9">
        <v>0</v>
      </c>
      <c r="AJ96" s="7"/>
      <c r="AK96" s="9">
        <f t="shared" si="96"/>
        <v>0</v>
      </c>
      <c r="AL96" s="7"/>
      <c r="AM96" s="10">
        <f t="shared" si="97"/>
        <v>0</v>
      </c>
      <c r="AN96" s="7"/>
      <c r="AO96" s="9">
        <v>0</v>
      </c>
      <c r="AP96" s="7"/>
      <c r="AQ96" s="9">
        <v>0</v>
      </c>
      <c r="AR96" s="7"/>
      <c r="AS96" s="9">
        <f t="shared" si="98"/>
        <v>0</v>
      </c>
      <c r="AT96" s="7"/>
      <c r="AU96" s="10">
        <f t="shared" si="99"/>
        <v>0</v>
      </c>
      <c r="AV96" s="7"/>
      <c r="AW96" s="9">
        <v>0</v>
      </c>
      <c r="AX96" s="7"/>
      <c r="AY96" s="9">
        <v>0</v>
      </c>
      <c r="AZ96" s="7"/>
      <c r="BA96" s="9">
        <f t="shared" si="100"/>
        <v>0</v>
      </c>
      <c r="BB96" s="7"/>
      <c r="BC96" s="10">
        <f t="shared" si="101"/>
        <v>0</v>
      </c>
      <c r="BD96" s="7"/>
      <c r="BE96" s="9">
        <v>0</v>
      </c>
      <c r="BF96" s="7"/>
      <c r="BG96" s="9">
        <v>0</v>
      </c>
      <c r="BH96" s="7"/>
      <c r="BI96" s="9">
        <f t="shared" si="102"/>
        <v>0</v>
      </c>
      <c r="BJ96" s="7"/>
      <c r="BK96" s="10">
        <f t="shared" si="103"/>
        <v>0</v>
      </c>
      <c r="BL96" s="7"/>
      <c r="BM96" s="9">
        <v>0</v>
      </c>
      <c r="BN96" s="7"/>
      <c r="BO96" s="9">
        <v>0</v>
      </c>
      <c r="BP96" s="7"/>
      <c r="BQ96" s="9">
        <f t="shared" si="104"/>
        <v>0</v>
      </c>
      <c r="BR96" s="7"/>
      <c r="BS96" s="10">
        <f t="shared" si="105"/>
        <v>0</v>
      </c>
      <c r="BT96" s="7"/>
      <c r="BU96" s="9">
        <v>0</v>
      </c>
      <c r="BV96" s="7"/>
      <c r="BW96" s="9">
        <v>0</v>
      </c>
      <c r="BX96" s="7"/>
      <c r="BY96" s="9">
        <f t="shared" si="106"/>
        <v>0</v>
      </c>
      <c r="BZ96" s="7"/>
      <c r="CA96" s="10">
        <f t="shared" si="107"/>
        <v>0</v>
      </c>
      <c r="CB96" s="7"/>
      <c r="CC96" s="9">
        <v>0</v>
      </c>
      <c r="CD96" s="7"/>
      <c r="CE96" s="9">
        <v>0</v>
      </c>
      <c r="CF96" s="7"/>
      <c r="CG96" s="9">
        <f t="shared" si="108"/>
        <v>0</v>
      </c>
      <c r="CH96" s="7"/>
      <c r="CI96" s="10">
        <f t="shared" si="109"/>
        <v>0</v>
      </c>
      <c r="CJ96" s="7"/>
      <c r="CK96" s="9">
        <v>0</v>
      </c>
      <c r="CL96" s="7"/>
      <c r="CM96" s="9">
        <v>0</v>
      </c>
      <c r="CN96" s="7"/>
      <c r="CO96" s="9">
        <f t="shared" si="110"/>
        <v>0</v>
      </c>
      <c r="CP96" s="7"/>
      <c r="CQ96" s="10">
        <f t="shared" si="111"/>
        <v>0</v>
      </c>
      <c r="CR96" s="7"/>
      <c r="CS96" s="9">
        <v>0</v>
      </c>
      <c r="CT96" s="7"/>
      <c r="CU96" s="9">
        <v>0</v>
      </c>
      <c r="CV96" s="7"/>
      <c r="CW96" s="9">
        <f t="shared" si="112"/>
        <v>0</v>
      </c>
      <c r="CX96" s="7"/>
      <c r="CY96" s="10">
        <f t="shared" si="113"/>
        <v>0</v>
      </c>
      <c r="CZ96" s="7"/>
      <c r="DA96" s="9">
        <f t="shared" si="114"/>
        <v>0</v>
      </c>
      <c r="DB96" s="7"/>
      <c r="DC96" s="9">
        <f t="shared" si="115"/>
        <v>0</v>
      </c>
      <c r="DD96" s="7"/>
      <c r="DE96" s="9">
        <f t="shared" si="116"/>
        <v>0</v>
      </c>
      <c r="DF96" s="7"/>
      <c r="DG96" s="10">
        <f t="shared" si="117"/>
        <v>0</v>
      </c>
    </row>
    <row r="97" spans="1:111" x14ac:dyDescent="0.25">
      <c r="A97" s="2"/>
      <c r="B97" s="2"/>
      <c r="C97" s="2"/>
      <c r="D97" s="2"/>
      <c r="E97" s="2" t="s">
        <v>101</v>
      </c>
      <c r="F97" s="2"/>
      <c r="G97" s="2"/>
      <c r="H97" s="2"/>
      <c r="I97" s="6">
        <f>ROUND(SUM(I86:I87)+SUM(I95:I96),5)</f>
        <v>0</v>
      </c>
      <c r="J97" s="7"/>
      <c r="K97" s="6">
        <f>ROUND(SUM(K86:K87)+SUM(K95:K96),5)</f>
        <v>0</v>
      </c>
      <c r="L97" s="7"/>
      <c r="M97" s="6">
        <f t="shared" si="90"/>
        <v>0</v>
      </c>
      <c r="N97" s="7"/>
      <c r="O97" s="8">
        <f t="shared" si="91"/>
        <v>0</v>
      </c>
      <c r="P97" s="7"/>
      <c r="Q97" s="6">
        <f>ROUND(SUM(Q86:Q87)+SUM(Q95:Q96),5)</f>
        <v>500</v>
      </c>
      <c r="R97" s="7"/>
      <c r="S97" s="6">
        <f>ROUND(SUM(S86:S87)+SUM(S95:S96),5)</f>
        <v>500</v>
      </c>
      <c r="T97" s="7"/>
      <c r="U97" s="6">
        <f t="shared" si="92"/>
        <v>0</v>
      </c>
      <c r="V97" s="7"/>
      <c r="W97" s="8">
        <f t="shared" si="93"/>
        <v>1</v>
      </c>
      <c r="X97" s="7"/>
      <c r="Y97" s="6">
        <f>ROUND(SUM(Y86:Y87)+SUM(Y95:Y96),5)</f>
        <v>17996.189999999999</v>
      </c>
      <c r="Z97" s="7"/>
      <c r="AA97" s="6">
        <f>ROUND(SUM(AA86:AA87)+SUM(AA95:AA96),5)</f>
        <v>14000</v>
      </c>
      <c r="AB97" s="7"/>
      <c r="AC97" s="6">
        <f t="shared" si="94"/>
        <v>3996.19</v>
      </c>
      <c r="AD97" s="7"/>
      <c r="AE97" s="8">
        <f t="shared" si="95"/>
        <v>1.2854399999999999</v>
      </c>
      <c r="AF97" s="7"/>
      <c r="AG97" s="6">
        <f>ROUND(SUM(AG86:AG87)+SUM(AG95:AG96),5)</f>
        <v>0</v>
      </c>
      <c r="AH97" s="7"/>
      <c r="AI97" s="6">
        <f>ROUND(SUM(AI86:AI87)+SUM(AI95:AI96),5)</f>
        <v>0</v>
      </c>
      <c r="AJ97" s="7"/>
      <c r="AK97" s="6">
        <f t="shared" si="96"/>
        <v>0</v>
      </c>
      <c r="AL97" s="7"/>
      <c r="AM97" s="8">
        <f t="shared" si="97"/>
        <v>0</v>
      </c>
      <c r="AN97" s="7"/>
      <c r="AO97" s="6">
        <f>ROUND(SUM(AO86:AO87)+SUM(AO95:AO96),5)</f>
        <v>3974.58</v>
      </c>
      <c r="AP97" s="7"/>
      <c r="AQ97" s="6">
        <f>ROUND(SUM(AQ86:AQ87)+SUM(AQ95:AQ96),5)</f>
        <v>0</v>
      </c>
      <c r="AR97" s="7"/>
      <c r="AS97" s="6">
        <f t="shared" si="98"/>
        <v>3974.58</v>
      </c>
      <c r="AT97" s="7"/>
      <c r="AU97" s="8">
        <f t="shared" si="99"/>
        <v>1</v>
      </c>
      <c r="AV97" s="7"/>
      <c r="AW97" s="6">
        <f>ROUND(SUM(AW86:AW87)+SUM(AW95:AW96),5)</f>
        <v>15487</v>
      </c>
      <c r="AX97" s="7"/>
      <c r="AY97" s="6">
        <f>ROUND(SUM(AY86:AY87)+SUM(AY95:AY96),5)</f>
        <v>16500</v>
      </c>
      <c r="AZ97" s="7"/>
      <c r="BA97" s="6">
        <f t="shared" si="100"/>
        <v>-1013</v>
      </c>
      <c r="BB97" s="7"/>
      <c r="BC97" s="8">
        <f t="shared" si="101"/>
        <v>0.93861000000000006</v>
      </c>
      <c r="BD97" s="7"/>
      <c r="BE97" s="6">
        <f>ROUND(SUM(BE86:BE87)+SUM(BE95:BE96),5)</f>
        <v>0</v>
      </c>
      <c r="BF97" s="7"/>
      <c r="BG97" s="6">
        <f>ROUND(SUM(BG86:BG87)+SUM(BG95:BG96),5)</f>
        <v>0</v>
      </c>
      <c r="BH97" s="7"/>
      <c r="BI97" s="6">
        <f t="shared" si="102"/>
        <v>0</v>
      </c>
      <c r="BJ97" s="7"/>
      <c r="BK97" s="8">
        <f t="shared" si="103"/>
        <v>0</v>
      </c>
      <c r="BL97" s="7"/>
      <c r="BM97" s="6">
        <f>ROUND(SUM(BM86:BM87)+SUM(BM95:BM96),5)</f>
        <v>407.8</v>
      </c>
      <c r="BN97" s="7"/>
      <c r="BO97" s="6">
        <f>ROUND(SUM(BO86:BO87)+SUM(BO95:BO96),5)</f>
        <v>0</v>
      </c>
      <c r="BP97" s="7"/>
      <c r="BQ97" s="6">
        <f t="shared" si="104"/>
        <v>407.8</v>
      </c>
      <c r="BR97" s="7"/>
      <c r="BS97" s="8">
        <f t="shared" si="105"/>
        <v>1</v>
      </c>
      <c r="BT97" s="7"/>
      <c r="BU97" s="6">
        <f>ROUND(SUM(BU86:BU87)+SUM(BU95:BU96),5)</f>
        <v>1080</v>
      </c>
      <c r="BV97" s="7"/>
      <c r="BW97" s="6">
        <f>ROUND(SUM(BW86:BW87)+SUM(BW95:BW96),5)</f>
        <v>19000</v>
      </c>
      <c r="BX97" s="7"/>
      <c r="BY97" s="6">
        <f t="shared" si="106"/>
        <v>-17920</v>
      </c>
      <c r="BZ97" s="7"/>
      <c r="CA97" s="8">
        <f t="shared" si="107"/>
        <v>5.6840000000000002E-2</v>
      </c>
      <c r="CB97" s="7"/>
      <c r="CC97" s="6">
        <f>ROUND(SUM(CC86:CC87)+SUM(CC95:CC96),5)</f>
        <v>5683.18</v>
      </c>
      <c r="CD97" s="7"/>
      <c r="CE97" s="6">
        <f>ROUND(SUM(CE86:CE87)+SUM(CE95:CE96),5)</f>
        <v>52000</v>
      </c>
      <c r="CF97" s="7"/>
      <c r="CG97" s="6">
        <f t="shared" si="108"/>
        <v>-46316.82</v>
      </c>
      <c r="CH97" s="7"/>
      <c r="CI97" s="8">
        <f t="shared" si="109"/>
        <v>0.10929</v>
      </c>
      <c r="CJ97" s="7"/>
      <c r="CK97" s="6">
        <f>ROUND(SUM(CK86:CK87)+SUM(CK95:CK96),5)</f>
        <v>50811.57</v>
      </c>
      <c r="CL97" s="7"/>
      <c r="CM97" s="6">
        <f>ROUND(SUM(CM86:CM87)+SUM(CM95:CM96),5)</f>
        <v>0</v>
      </c>
      <c r="CN97" s="7"/>
      <c r="CO97" s="6">
        <f t="shared" si="110"/>
        <v>50811.57</v>
      </c>
      <c r="CP97" s="7"/>
      <c r="CQ97" s="8">
        <f t="shared" si="111"/>
        <v>1</v>
      </c>
      <c r="CR97" s="7"/>
      <c r="CS97" s="6">
        <f>ROUND(SUM(CS86:CS87)+SUM(CS95:CS96),5)</f>
        <v>16198.07</v>
      </c>
      <c r="CT97" s="7"/>
      <c r="CU97" s="6">
        <f>ROUND(SUM(CU86:CU87)+SUM(CU95:CU96),5)</f>
        <v>13096.77</v>
      </c>
      <c r="CV97" s="7"/>
      <c r="CW97" s="6">
        <f t="shared" si="112"/>
        <v>3101.3</v>
      </c>
      <c r="CX97" s="7"/>
      <c r="CY97" s="8">
        <f t="shared" si="113"/>
        <v>1.2367999999999999</v>
      </c>
      <c r="CZ97" s="7"/>
      <c r="DA97" s="6">
        <f t="shared" si="114"/>
        <v>112138.39</v>
      </c>
      <c r="DB97" s="7"/>
      <c r="DC97" s="6">
        <f t="shared" si="115"/>
        <v>115096.77</v>
      </c>
      <c r="DD97" s="7"/>
      <c r="DE97" s="6">
        <f t="shared" si="116"/>
        <v>-2958.38</v>
      </c>
      <c r="DF97" s="7"/>
      <c r="DG97" s="8">
        <f t="shared" si="117"/>
        <v>0.97430000000000005</v>
      </c>
    </row>
    <row r="98" spans="1:111" x14ac:dyDescent="0.25">
      <c r="A98" s="2"/>
      <c r="B98" s="2"/>
      <c r="C98" s="2"/>
      <c r="D98" s="2"/>
      <c r="E98" s="2" t="s">
        <v>102</v>
      </c>
      <c r="F98" s="2"/>
      <c r="G98" s="2"/>
      <c r="H98" s="2"/>
      <c r="I98" s="6"/>
      <c r="J98" s="7"/>
      <c r="K98" s="6"/>
      <c r="L98" s="7"/>
      <c r="M98" s="6"/>
      <c r="N98" s="7"/>
      <c r="O98" s="8"/>
      <c r="P98" s="7"/>
      <c r="Q98" s="6"/>
      <c r="R98" s="7"/>
      <c r="S98" s="6"/>
      <c r="T98" s="7"/>
      <c r="U98" s="6"/>
      <c r="V98" s="7"/>
      <c r="W98" s="8"/>
      <c r="X98" s="7"/>
      <c r="Y98" s="6"/>
      <c r="Z98" s="7"/>
      <c r="AA98" s="6"/>
      <c r="AB98" s="7"/>
      <c r="AC98" s="6"/>
      <c r="AD98" s="7"/>
      <c r="AE98" s="8"/>
      <c r="AF98" s="7"/>
      <c r="AG98" s="6"/>
      <c r="AH98" s="7"/>
      <c r="AI98" s="6"/>
      <c r="AJ98" s="7"/>
      <c r="AK98" s="6"/>
      <c r="AL98" s="7"/>
      <c r="AM98" s="8"/>
      <c r="AN98" s="7"/>
      <c r="AO98" s="6"/>
      <c r="AP98" s="7"/>
      <c r="AQ98" s="6"/>
      <c r="AR98" s="7"/>
      <c r="AS98" s="6"/>
      <c r="AT98" s="7"/>
      <c r="AU98" s="8"/>
      <c r="AV98" s="7"/>
      <c r="AW98" s="6"/>
      <c r="AX98" s="7"/>
      <c r="AY98" s="6"/>
      <c r="AZ98" s="7"/>
      <c r="BA98" s="6"/>
      <c r="BB98" s="7"/>
      <c r="BC98" s="8"/>
      <c r="BD98" s="7"/>
      <c r="BE98" s="6"/>
      <c r="BF98" s="7"/>
      <c r="BG98" s="6"/>
      <c r="BH98" s="7"/>
      <c r="BI98" s="6"/>
      <c r="BJ98" s="7"/>
      <c r="BK98" s="8"/>
      <c r="BL98" s="7"/>
      <c r="BM98" s="6"/>
      <c r="BN98" s="7"/>
      <c r="BO98" s="6"/>
      <c r="BP98" s="7"/>
      <c r="BQ98" s="6"/>
      <c r="BR98" s="7"/>
      <c r="BS98" s="8"/>
      <c r="BT98" s="7"/>
      <c r="BU98" s="6"/>
      <c r="BV98" s="7"/>
      <c r="BW98" s="6"/>
      <c r="BX98" s="7"/>
      <c r="BY98" s="6"/>
      <c r="BZ98" s="7"/>
      <c r="CA98" s="8"/>
      <c r="CB98" s="7"/>
      <c r="CC98" s="6"/>
      <c r="CD98" s="7"/>
      <c r="CE98" s="6"/>
      <c r="CF98" s="7"/>
      <c r="CG98" s="6"/>
      <c r="CH98" s="7"/>
      <c r="CI98" s="8"/>
      <c r="CJ98" s="7"/>
      <c r="CK98" s="6"/>
      <c r="CL98" s="7"/>
      <c r="CM98" s="6"/>
      <c r="CN98" s="7"/>
      <c r="CO98" s="6"/>
      <c r="CP98" s="7"/>
      <c r="CQ98" s="8"/>
      <c r="CR98" s="7"/>
      <c r="CS98" s="6"/>
      <c r="CT98" s="7"/>
      <c r="CU98" s="6"/>
      <c r="CV98" s="7"/>
      <c r="CW98" s="6"/>
      <c r="CX98" s="7"/>
      <c r="CY98" s="8"/>
      <c r="CZ98" s="7"/>
      <c r="DA98" s="6"/>
      <c r="DB98" s="7"/>
      <c r="DC98" s="6"/>
      <c r="DD98" s="7"/>
      <c r="DE98" s="6"/>
      <c r="DF98" s="7"/>
      <c r="DG98" s="8"/>
    </row>
    <row r="99" spans="1:111" x14ac:dyDescent="0.25">
      <c r="A99" s="2"/>
      <c r="B99" s="2"/>
      <c r="C99" s="2"/>
      <c r="D99" s="2"/>
      <c r="E99" s="2"/>
      <c r="F99" s="2" t="s">
        <v>103</v>
      </c>
      <c r="G99" s="2"/>
      <c r="H99" s="2"/>
      <c r="I99" s="6"/>
      <c r="J99" s="7"/>
      <c r="K99" s="6"/>
      <c r="L99" s="7"/>
      <c r="M99" s="6"/>
      <c r="N99" s="7"/>
      <c r="O99" s="8"/>
      <c r="P99" s="7"/>
      <c r="Q99" s="6"/>
      <c r="R99" s="7"/>
      <c r="S99" s="6"/>
      <c r="T99" s="7"/>
      <c r="U99" s="6"/>
      <c r="V99" s="7"/>
      <c r="W99" s="8"/>
      <c r="X99" s="7"/>
      <c r="Y99" s="6"/>
      <c r="Z99" s="7"/>
      <c r="AA99" s="6"/>
      <c r="AB99" s="7"/>
      <c r="AC99" s="6"/>
      <c r="AD99" s="7"/>
      <c r="AE99" s="8"/>
      <c r="AF99" s="7"/>
      <c r="AG99" s="6"/>
      <c r="AH99" s="7"/>
      <c r="AI99" s="6"/>
      <c r="AJ99" s="7"/>
      <c r="AK99" s="6"/>
      <c r="AL99" s="7"/>
      <c r="AM99" s="8"/>
      <c r="AN99" s="7"/>
      <c r="AO99" s="6"/>
      <c r="AP99" s="7"/>
      <c r="AQ99" s="6"/>
      <c r="AR99" s="7"/>
      <c r="AS99" s="6"/>
      <c r="AT99" s="7"/>
      <c r="AU99" s="8"/>
      <c r="AV99" s="7"/>
      <c r="AW99" s="6"/>
      <c r="AX99" s="7"/>
      <c r="AY99" s="6"/>
      <c r="AZ99" s="7"/>
      <c r="BA99" s="6"/>
      <c r="BB99" s="7"/>
      <c r="BC99" s="8"/>
      <c r="BD99" s="7"/>
      <c r="BE99" s="6"/>
      <c r="BF99" s="7"/>
      <c r="BG99" s="6"/>
      <c r="BH99" s="7"/>
      <c r="BI99" s="6"/>
      <c r="BJ99" s="7"/>
      <c r="BK99" s="8"/>
      <c r="BL99" s="7"/>
      <c r="BM99" s="6"/>
      <c r="BN99" s="7"/>
      <c r="BO99" s="6"/>
      <c r="BP99" s="7"/>
      <c r="BQ99" s="6"/>
      <c r="BR99" s="7"/>
      <c r="BS99" s="8"/>
      <c r="BT99" s="7"/>
      <c r="BU99" s="6"/>
      <c r="BV99" s="7"/>
      <c r="BW99" s="6"/>
      <c r="BX99" s="7"/>
      <c r="BY99" s="6"/>
      <c r="BZ99" s="7"/>
      <c r="CA99" s="8"/>
      <c r="CB99" s="7"/>
      <c r="CC99" s="6"/>
      <c r="CD99" s="7"/>
      <c r="CE99" s="6"/>
      <c r="CF99" s="7"/>
      <c r="CG99" s="6"/>
      <c r="CH99" s="7"/>
      <c r="CI99" s="8"/>
      <c r="CJ99" s="7"/>
      <c r="CK99" s="6"/>
      <c r="CL99" s="7"/>
      <c r="CM99" s="6"/>
      <c r="CN99" s="7"/>
      <c r="CO99" s="6"/>
      <c r="CP99" s="7"/>
      <c r="CQ99" s="8"/>
      <c r="CR99" s="7"/>
      <c r="CS99" s="6"/>
      <c r="CT99" s="7"/>
      <c r="CU99" s="6"/>
      <c r="CV99" s="7"/>
      <c r="CW99" s="6"/>
      <c r="CX99" s="7"/>
      <c r="CY99" s="8"/>
      <c r="CZ99" s="7"/>
      <c r="DA99" s="6"/>
      <c r="DB99" s="7"/>
      <c r="DC99" s="6"/>
      <c r="DD99" s="7"/>
      <c r="DE99" s="6"/>
      <c r="DF99" s="7"/>
      <c r="DG99" s="8"/>
    </row>
    <row r="100" spans="1:111" x14ac:dyDescent="0.25">
      <c r="A100" s="2"/>
      <c r="B100" s="2"/>
      <c r="C100" s="2"/>
      <c r="D100" s="2"/>
      <c r="E100" s="2"/>
      <c r="F100" s="2"/>
      <c r="G100" s="2" t="s">
        <v>104</v>
      </c>
      <c r="H100" s="2"/>
      <c r="I100" s="6">
        <v>0</v>
      </c>
      <c r="J100" s="7"/>
      <c r="K100" s="6">
        <v>0</v>
      </c>
      <c r="L100" s="7"/>
      <c r="M100" s="6">
        <f>ROUND((I100-K100),5)</f>
        <v>0</v>
      </c>
      <c r="N100" s="7"/>
      <c r="O100" s="8">
        <f>ROUND(IF(K100=0, IF(I100=0, 0, 1), I100/K100),5)</f>
        <v>0</v>
      </c>
      <c r="P100" s="7"/>
      <c r="Q100" s="6">
        <v>0</v>
      </c>
      <c r="R100" s="7"/>
      <c r="S100" s="6">
        <v>0</v>
      </c>
      <c r="T100" s="7"/>
      <c r="U100" s="6">
        <f>ROUND((Q100-S100),5)</f>
        <v>0</v>
      </c>
      <c r="V100" s="7"/>
      <c r="W100" s="8">
        <f>ROUND(IF(S100=0, IF(Q100=0, 0, 1), Q100/S100),5)</f>
        <v>0</v>
      </c>
      <c r="X100" s="7"/>
      <c r="Y100" s="6">
        <v>0</v>
      </c>
      <c r="Z100" s="7"/>
      <c r="AA100" s="6">
        <v>0</v>
      </c>
      <c r="AB100" s="7"/>
      <c r="AC100" s="6">
        <f>ROUND((Y100-AA100),5)</f>
        <v>0</v>
      </c>
      <c r="AD100" s="7"/>
      <c r="AE100" s="8">
        <f>ROUND(IF(AA100=0, IF(Y100=0, 0, 1), Y100/AA100),5)</f>
        <v>0</v>
      </c>
      <c r="AF100" s="7"/>
      <c r="AG100" s="6">
        <v>4095</v>
      </c>
      <c r="AH100" s="7"/>
      <c r="AI100" s="6">
        <v>4500</v>
      </c>
      <c r="AJ100" s="7"/>
      <c r="AK100" s="6">
        <f>ROUND((AG100-AI100),5)</f>
        <v>-405</v>
      </c>
      <c r="AL100" s="7"/>
      <c r="AM100" s="8">
        <f>ROUND(IF(AI100=0, IF(AG100=0, 0, 1), AG100/AI100),5)</f>
        <v>0.91</v>
      </c>
      <c r="AN100" s="7"/>
      <c r="AO100" s="6">
        <v>0</v>
      </c>
      <c r="AP100" s="7"/>
      <c r="AQ100" s="6">
        <v>0</v>
      </c>
      <c r="AR100" s="7"/>
      <c r="AS100" s="6">
        <f>ROUND((AO100-AQ100),5)</f>
        <v>0</v>
      </c>
      <c r="AT100" s="7"/>
      <c r="AU100" s="8">
        <f>ROUND(IF(AQ100=0, IF(AO100=0, 0, 1), AO100/AQ100),5)</f>
        <v>0</v>
      </c>
      <c r="AV100" s="7"/>
      <c r="AW100" s="6">
        <v>0</v>
      </c>
      <c r="AX100" s="7"/>
      <c r="AY100" s="6">
        <v>150</v>
      </c>
      <c r="AZ100" s="7"/>
      <c r="BA100" s="6">
        <f>ROUND((AW100-AY100),5)</f>
        <v>-150</v>
      </c>
      <c r="BB100" s="7"/>
      <c r="BC100" s="8">
        <f>ROUND(IF(AY100=0, IF(AW100=0, 0, 1), AW100/AY100),5)</f>
        <v>0</v>
      </c>
      <c r="BD100" s="7"/>
      <c r="BE100" s="6">
        <v>0</v>
      </c>
      <c r="BF100" s="7"/>
      <c r="BG100" s="6">
        <v>0</v>
      </c>
      <c r="BH100" s="7"/>
      <c r="BI100" s="6">
        <f>ROUND((BE100-BG100),5)</f>
        <v>0</v>
      </c>
      <c r="BJ100" s="7"/>
      <c r="BK100" s="8">
        <f>ROUND(IF(BG100=0, IF(BE100=0, 0, 1), BE100/BG100),5)</f>
        <v>0</v>
      </c>
      <c r="BL100" s="7"/>
      <c r="BM100" s="6">
        <v>0</v>
      </c>
      <c r="BN100" s="7"/>
      <c r="BO100" s="6">
        <v>0</v>
      </c>
      <c r="BP100" s="7"/>
      <c r="BQ100" s="6">
        <f>ROUND((BM100-BO100),5)</f>
        <v>0</v>
      </c>
      <c r="BR100" s="7"/>
      <c r="BS100" s="8">
        <f>ROUND(IF(BO100=0, IF(BM100=0, 0, 1), BM100/BO100),5)</f>
        <v>0</v>
      </c>
      <c r="BT100" s="7"/>
      <c r="BU100" s="6">
        <v>0</v>
      </c>
      <c r="BV100" s="7"/>
      <c r="BW100" s="6">
        <v>0</v>
      </c>
      <c r="BX100" s="7"/>
      <c r="BY100" s="6">
        <f>ROUND((BU100-BW100),5)</f>
        <v>0</v>
      </c>
      <c r="BZ100" s="7"/>
      <c r="CA100" s="8">
        <f>ROUND(IF(BW100=0, IF(BU100=0, 0, 1), BU100/BW100),5)</f>
        <v>0</v>
      </c>
      <c r="CB100" s="7"/>
      <c r="CC100" s="6">
        <v>1000</v>
      </c>
      <c r="CD100" s="7"/>
      <c r="CE100" s="6">
        <v>0</v>
      </c>
      <c r="CF100" s="7"/>
      <c r="CG100" s="6">
        <f>ROUND((CC100-CE100),5)</f>
        <v>1000</v>
      </c>
      <c r="CH100" s="7"/>
      <c r="CI100" s="8">
        <f>ROUND(IF(CE100=0, IF(CC100=0, 0, 1), CC100/CE100),5)</f>
        <v>1</v>
      </c>
      <c r="CJ100" s="7"/>
      <c r="CK100" s="6">
        <v>1760</v>
      </c>
      <c r="CL100" s="7"/>
      <c r="CM100" s="6">
        <v>0</v>
      </c>
      <c r="CN100" s="7"/>
      <c r="CO100" s="6">
        <f>ROUND((CK100-CM100),5)</f>
        <v>1760</v>
      </c>
      <c r="CP100" s="7"/>
      <c r="CQ100" s="8">
        <f>ROUND(IF(CM100=0, IF(CK100=0, 0, 1), CK100/CM100),5)</f>
        <v>1</v>
      </c>
      <c r="CR100" s="7"/>
      <c r="CS100" s="6">
        <v>1760</v>
      </c>
      <c r="CT100" s="7"/>
      <c r="CU100" s="6">
        <v>0</v>
      </c>
      <c r="CV100" s="7"/>
      <c r="CW100" s="6">
        <f>ROUND((CS100-CU100),5)</f>
        <v>1760</v>
      </c>
      <c r="CX100" s="7"/>
      <c r="CY100" s="8">
        <f>ROUND(IF(CU100=0, IF(CS100=0, 0, 1), CS100/CU100),5)</f>
        <v>1</v>
      </c>
      <c r="CZ100" s="7"/>
      <c r="DA100" s="6">
        <f>ROUND(I100+Q100+Y100+AG100+AO100+AW100+BE100+BM100+BU100+CC100+CK100+CS100,5)</f>
        <v>8615</v>
      </c>
      <c r="DB100" s="7"/>
      <c r="DC100" s="6">
        <f>ROUND(K100+S100+AA100+AI100+AQ100+AY100+BG100+BO100+BW100+CE100+CM100+CU100,5)</f>
        <v>4650</v>
      </c>
      <c r="DD100" s="7"/>
      <c r="DE100" s="6">
        <f>ROUND((DA100-DC100),5)</f>
        <v>3965</v>
      </c>
      <c r="DF100" s="7"/>
      <c r="DG100" s="8">
        <f>ROUND(IF(DC100=0, IF(DA100=0, 0, 1), DA100/DC100),5)</f>
        <v>1.8526899999999999</v>
      </c>
    </row>
    <row r="101" spans="1:111" ht="15.75" thickBot="1" x14ac:dyDescent="0.3">
      <c r="A101" s="2"/>
      <c r="B101" s="2"/>
      <c r="C101" s="2"/>
      <c r="D101" s="2"/>
      <c r="E101" s="2"/>
      <c r="F101" s="2"/>
      <c r="G101" s="2" t="s">
        <v>105</v>
      </c>
      <c r="H101" s="2"/>
      <c r="I101" s="9">
        <v>0</v>
      </c>
      <c r="J101" s="7"/>
      <c r="K101" s="9">
        <v>0</v>
      </c>
      <c r="L101" s="7"/>
      <c r="M101" s="9">
        <f>ROUND((I101-K101),5)</f>
        <v>0</v>
      </c>
      <c r="N101" s="7"/>
      <c r="O101" s="10">
        <f>ROUND(IF(K101=0, IF(I101=0, 0, 1), I101/K101),5)</f>
        <v>0</v>
      </c>
      <c r="P101" s="7"/>
      <c r="Q101" s="9">
        <v>0</v>
      </c>
      <c r="R101" s="7"/>
      <c r="S101" s="9">
        <v>0</v>
      </c>
      <c r="T101" s="7"/>
      <c r="U101" s="9">
        <f>ROUND((Q101-S101),5)</f>
        <v>0</v>
      </c>
      <c r="V101" s="7"/>
      <c r="W101" s="10">
        <f>ROUND(IF(S101=0, IF(Q101=0, 0, 1), Q101/S101),5)</f>
        <v>0</v>
      </c>
      <c r="X101" s="7"/>
      <c r="Y101" s="9">
        <v>0</v>
      </c>
      <c r="Z101" s="7"/>
      <c r="AA101" s="9">
        <v>0</v>
      </c>
      <c r="AB101" s="7"/>
      <c r="AC101" s="9">
        <f>ROUND((Y101-AA101),5)</f>
        <v>0</v>
      </c>
      <c r="AD101" s="7"/>
      <c r="AE101" s="10">
        <f>ROUND(IF(AA101=0, IF(Y101=0, 0, 1), Y101/AA101),5)</f>
        <v>0</v>
      </c>
      <c r="AF101" s="7"/>
      <c r="AG101" s="9">
        <v>0</v>
      </c>
      <c r="AH101" s="7"/>
      <c r="AI101" s="9">
        <v>0</v>
      </c>
      <c r="AJ101" s="7"/>
      <c r="AK101" s="9">
        <f>ROUND((AG101-AI101),5)</f>
        <v>0</v>
      </c>
      <c r="AL101" s="7"/>
      <c r="AM101" s="10">
        <f>ROUND(IF(AI101=0, IF(AG101=0, 0, 1), AG101/AI101),5)</f>
        <v>0</v>
      </c>
      <c r="AN101" s="7"/>
      <c r="AO101" s="9">
        <v>0</v>
      </c>
      <c r="AP101" s="7"/>
      <c r="AQ101" s="9">
        <v>0</v>
      </c>
      <c r="AR101" s="7"/>
      <c r="AS101" s="9">
        <f>ROUND((AO101-AQ101),5)</f>
        <v>0</v>
      </c>
      <c r="AT101" s="7"/>
      <c r="AU101" s="10">
        <f>ROUND(IF(AQ101=0, IF(AO101=0, 0, 1), AO101/AQ101),5)</f>
        <v>0</v>
      </c>
      <c r="AV101" s="7"/>
      <c r="AW101" s="9">
        <v>0</v>
      </c>
      <c r="AX101" s="7"/>
      <c r="AY101" s="9">
        <v>0</v>
      </c>
      <c r="AZ101" s="7"/>
      <c r="BA101" s="9">
        <f>ROUND((AW101-AY101),5)</f>
        <v>0</v>
      </c>
      <c r="BB101" s="7"/>
      <c r="BC101" s="10">
        <f>ROUND(IF(AY101=0, IF(AW101=0, 0, 1), AW101/AY101),5)</f>
        <v>0</v>
      </c>
      <c r="BD101" s="7"/>
      <c r="BE101" s="9">
        <v>0</v>
      </c>
      <c r="BF101" s="7"/>
      <c r="BG101" s="9">
        <v>0</v>
      </c>
      <c r="BH101" s="7"/>
      <c r="BI101" s="9">
        <f>ROUND((BE101-BG101),5)</f>
        <v>0</v>
      </c>
      <c r="BJ101" s="7"/>
      <c r="BK101" s="10">
        <f>ROUND(IF(BG101=0, IF(BE101=0, 0, 1), BE101/BG101),5)</f>
        <v>0</v>
      </c>
      <c r="BL101" s="7"/>
      <c r="BM101" s="9">
        <v>0</v>
      </c>
      <c r="BN101" s="7"/>
      <c r="BO101" s="9">
        <v>0</v>
      </c>
      <c r="BP101" s="7"/>
      <c r="BQ101" s="9">
        <f>ROUND((BM101-BO101),5)</f>
        <v>0</v>
      </c>
      <c r="BR101" s="7"/>
      <c r="BS101" s="10">
        <f>ROUND(IF(BO101=0, IF(BM101=0, 0, 1), BM101/BO101),5)</f>
        <v>0</v>
      </c>
      <c r="BT101" s="7"/>
      <c r="BU101" s="9">
        <v>0</v>
      </c>
      <c r="BV101" s="7"/>
      <c r="BW101" s="9">
        <v>0</v>
      </c>
      <c r="BX101" s="7"/>
      <c r="BY101" s="9">
        <f>ROUND((BU101-BW101),5)</f>
        <v>0</v>
      </c>
      <c r="BZ101" s="7"/>
      <c r="CA101" s="10">
        <f>ROUND(IF(BW101=0, IF(BU101=0, 0, 1), BU101/BW101),5)</f>
        <v>0</v>
      </c>
      <c r="CB101" s="7"/>
      <c r="CC101" s="9">
        <v>0</v>
      </c>
      <c r="CD101" s="7"/>
      <c r="CE101" s="9">
        <v>0</v>
      </c>
      <c r="CF101" s="7"/>
      <c r="CG101" s="9">
        <f>ROUND((CC101-CE101),5)</f>
        <v>0</v>
      </c>
      <c r="CH101" s="7"/>
      <c r="CI101" s="10">
        <f>ROUND(IF(CE101=0, IF(CC101=0, 0, 1), CC101/CE101),5)</f>
        <v>0</v>
      </c>
      <c r="CJ101" s="7"/>
      <c r="CK101" s="9">
        <v>0</v>
      </c>
      <c r="CL101" s="7"/>
      <c r="CM101" s="9">
        <v>0</v>
      </c>
      <c r="CN101" s="7"/>
      <c r="CO101" s="9">
        <f>ROUND((CK101-CM101),5)</f>
        <v>0</v>
      </c>
      <c r="CP101" s="7"/>
      <c r="CQ101" s="10">
        <f>ROUND(IF(CM101=0, IF(CK101=0, 0, 1), CK101/CM101),5)</f>
        <v>0</v>
      </c>
      <c r="CR101" s="7"/>
      <c r="CS101" s="9">
        <v>0</v>
      </c>
      <c r="CT101" s="7"/>
      <c r="CU101" s="9">
        <v>0</v>
      </c>
      <c r="CV101" s="7"/>
      <c r="CW101" s="9">
        <f>ROUND((CS101-CU101),5)</f>
        <v>0</v>
      </c>
      <c r="CX101" s="7"/>
      <c r="CY101" s="10">
        <f>ROUND(IF(CU101=0, IF(CS101=0, 0, 1), CS101/CU101),5)</f>
        <v>0</v>
      </c>
      <c r="CZ101" s="7"/>
      <c r="DA101" s="9">
        <f>ROUND(I101+Q101+Y101+AG101+AO101+AW101+BE101+BM101+BU101+CC101+CK101+CS101,5)</f>
        <v>0</v>
      </c>
      <c r="DB101" s="7"/>
      <c r="DC101" s="9">
        <f>ROUND(K101+S101+AA101+AI101+AQ101+AY101+BG101+BO101+BW101+CE101+CM101+CU101,5)</f>
        <v>0</v>
      </c>
      <c r="DD101" s="7"/>
      <c r="DE101" s="9">
        <f>ROUND((DA101-DC101),5)</f>
        <v>0</v>
      </c>
      <c r="DF101" s="7"/>
      <c r="DG101" s="10">
        <f>ROUND(IF(DC101=0, IF(DA101=0, 0, 1), DA101/DC101),5)</f>
        <v>0</v>
      </c>
    </row>
    <row r="102" spans="1:111" x14ac:dyDescent="0.25">
      <c r="A102" s="2"/>
      <c r="B102" s="2"/>
      <c r="C102" s="2"/>
      <c r="D102" s="2"/>
      <c r="E102" s="2"/>
      <c r="F102" s="2" t="s">
        <v>106</v>
      </c>
      <c r="G102" s="2"/>
      <c r="H102" s="2"/>
      <c r="I102" s="6">
        <f>ROUND(SUM(I99:I101),5)</f>
        <v>0</v>
      </c>
      <c r="J102" s="7"/>
      <c r="K102" s="6">
        <f>ROUND(SUM(K99:K101),5)</f>
        <v>0</v>
      </c>
      <c r="L102" s="7"/>
      <c r="M102" s="6">
        <f>ROUND((I102-K102),5)</f>
        <v>0</v>
      </c>
      <c r="N102" s="7"/>
      <c r="O102" s="8">
        <f>ROUND(IF(K102=0, IF(I102=0, 0, 1), I102/K102),5)</f>
        <v>0</v>
      </c>
      <c r="P102" s="7"/>
      <c r="Q102" s="6">
        <f>ROUND(SUM(Q99:Q101),5)</f>
        <v>0</v>
      </c>
      <c r="R102" s="7"/>
      <c r="S102" s="6">
        <f>ROUND(SUM(S99:S101),5)</f>
        <v>0</v>
      </c>
      <c r="T102" s="7"/>
      <c r="U102" s="6">
        <f>ROUND((Q102-S102),5)</f>
        <v>0</v>
      </c>
      <c r="V102" s="7"/>
      <c r="W102" s="8">
        <f>ROUND(IF(S102=0, IF(Q102=0, 0, 1), Q102/S102),5)</f>
        <v>0</v>
      </c>
      <c r="X102" s="7"/>
      <c r="Y102" s="6">
        <f>ROUND(SUM(Y99:Y101),5)</f>
        <v>0</v>
      </c>
      <c r="Z102" s="7"/>
      <c r="AA102" s="6">
        <f>ROUND(SUM(AA99:AA101),5)</f>
        <v>0</v>
      </c>
      <c r="AB102" s="7"/>
      <c r="AC102" s="6">
        <f>ROUND((Y102-AA102),5)</f>
        <v>0</v>
      </c>
      <c r="AD102" s="7"/>
      <c r="AE102" s="8">
        <f>ROUND(IF(AA102=0, IF(Y102=0, 0, 1), Y102/AA102),5)</f>
        <v>0</v>
      </c>
      <c r="AF102" s="7"/>
      <c r="AG102" s="6">
        <f>ROUND(SUM(AG99:AG101),5)</f>
        <v>4095</v>
      </c>
      <c r="AH102" s="7"/>
      <c r="AI102" s="6">
        <f>ROUND(SUM(AI99:AI101),5)</f>
        <v>4500</v>
      </c>
      <c r="AJ102" s="7"/>
      <c r="AK102" s="6">
        <f>ROUND((AG102-AI102),5)</f>
        <v>-405</v>
      </c>
      <c r="AL102" s="7"/>
      <c r="AM102" s="8">
        <f>ROUND(IF(AI102=0, IF(AG102=0, 0, 1), AG102/AI102),5)</f>
        <v>0.91</v>
      </c>
      <c r="AN102" s="7"/>
      <c r="AO102" s="6">
        <f>ROUND(SUM(AO99:AO101),5)</f>
        <v>0</v>
      </c>
      <c r="AP102" s="7"/>
      <c r="AQ102" s="6">
        <f>ROUND(SUM(AQ99:AQ101),5)</f>
        <v>0</v>
      </c>
      <c r="AR102" s="7"/>
      <c r="AS102" s="6">
        <f>ROUND((AO102-AQ102),5)</f>
        <v>0</v>
      </c>
      <c r="AT102" s="7"/>
      <c r="AU102" s="8">
        <f>ROUND(IF(AQ102=0, IF(AO102=0, 0, 1), AO102/AQ102),5)</f>
        <v>0</v>
      </c>
      <c r="AV102" s="7"/>
      <c r="AW102" s="6">
        <f>ROUND(SUM(AW99:AW101),5)</f>
        <v>0</v>
      </c>
      <c r="AX102" s="7"/>
      <c r="AY102" s="6">
        <f>ROUND(SUM(AY99:AY101),5)</f>
        <v>150</v>
      </c>
      <c r="AZ102" s="7"/>
      <c r="BA102" s="6">
        <f>ROUND((AW102-AY102),5)</f>
        <v>-150</v>
      </c>
      <c r="BB102" s="7"/>
      <c r="BC102" s="8">
        <f>ROUND(IF(AY102=0, IF(AW102=0, 0, 1), AW102/AY102),5)</f>
        <v>0</v>
      </c>
      <c r="BD102" s="7"/>
      <c r="BE102" s="6">
        <f>ROUND(SUM(BE99:BE101),5)</f>
        <v>0</v>
      </c>
      <c r="BF102" s="7"/>
      <c r="BG102" s="6">
        <f>ROUND(SUM(BG99:BG101),5)</f>
        <v>0</v>
      </c>
      <c r="BH102" s="7"/>
      <c r="BI102" s="6">
        <f>ROUND((BE102-BG102),5)</f>
        <v>0</v>
      </c>
      <c r="BJ102" s="7"/>
      <c r="BK102" s="8">
        <f>ROUND(IF(BG102=0, IF(BE102=0, 0, 1), BE102/BG102),5)</f>
        <v>0</v>
      </c>
      <c r="BL102" s="7"/>
      <c r="BM102" s="6">
        <f>ROUND(SUM(BM99:BM101),5)</f>
        <v>0</v>
      </c>
      <c r="BN102" s="7"/>
      <c r="BO102" s="6">
        <f>ROUND(SUM(BO99:BO101),5)</f>
        <v>0</v>
      </c>
      <c r="BP102" s="7"/>
      <c r="BQ102" s="6">
        <f>ROUND((BM102-BO102),5)</f>
        <v>0</v>
      </c>
      <c r="BR102" s="7"/>
      <c r="BS102" s="8">
        <f>ROUND(IF(BO102=0, IF(BM102=0, 0, 1), BM102/BO102),5)</f>
        <v>0</v>
      </c>
      <c r="BT102" s="7"/>
      <c r="BU102" s="6">
        <f>ROUND(SUM(BU99:BU101),5)</f>
        <v>0</v>
      </c>
      <c r="BV102" s="7"/>
      <c r="BW102" s="6">
        <f>ROUND(SUM(BW99:BW101),5)</f>
        <v>0</v>
      </c>
      <c r="BX102" s="7"/>
      <c r="BY102" s="6">
        <f>ROUND((BU102-BW102),5)</f>
        <v>0</v>
      </c>
      <c r="BZ102" s="7"/>
      <c r="CA102" s="8">
        <f>ROUND(IF(BW102=0, IF(BU102=0, 0, 1), BU102/BW102),5)</f>
        <v>0</v>
      </c>
      <c r="CB102" s="7"/>
      <c r="CC102" s="6">
        <f>ROUND(SUM(CC99:CC101),5)</f>
        <v>1000</v>
      </c>
      <c r="CD102" s="7"/>
      <c r="CE102" s="6">
        <f>ROUND(SUM(CE99:CE101),5)</f>
        <v>0</v>
      </c>
      <c r="CF102" s="7"/>
      <c r="CG102" s="6">
        <f>ROUND((CC102-CE102),5)</f>
        <v>1000</v>
      </c>
      <c r="CH102" s="7"/>
      <c r="CI102" s="8">
        <f>ROUND(IF(CE102=0, IF(CC102=0, 0, 1), CC102/CE102),5)</f>
        <v>1</v>
      </c>
      <c r="CJ102" s="7"/>
      <c r="CK102" s="6">
        <f>ROUND(SUM(CK99:CK101),5)</f>
        <v>1760</v>
      </c>
      <c r="CL102" s="7"/>
      <c r="CM102" s="6">
        <f>ROUND(SUM(CM99:CM101),5)</f>
        <v>0</v>
      </c>
      <c r="CN102" s="7"/>
      <c r="CO102" s="6">
        <f>ROUND((CK102-CM102),5)</f>
        <v>1760</v>
      </c>
      <c r="CP102" s="7"/>
      <c r="CQ102" s="8">
        <f>ROUND(IF(CM102=0, IF(CK102=0, 0, 1), CK102/CM102),5)</f>
        <v>1</v>
      </c>
      <c r="CR102" s="7"/>
      <c r="CS102" s="6">
        <f>ROUND(SUM(CS99:CS101),5)</f>
        <v>1760</v>
      </c>
      <c r="CT102" s="7"/>
      <c r="CU102" s="6">
        <f>ROUND(SUM(CU99:CU101),5)</f>
        <v>0</v>
      </c>
      <c r="CV102" s="7"/>
      <c r="CW102" s="6">
        <f>ROUND((CS102-CU102),5)</f>
        <v>1760</v>
      </c>
      <c r="CX102" s="7"/>
      <c r="CY102" s="8">
        <f>ROUND(IF(CU102=0, IF(CS102=0, 0, 1), CS102/CU102),5)</f>
        <v>1</v>
      </c>
      <c r="CZ102" s="7"/>
      <c r="DA102" s="6">
        <f>ROUND(I102+Q102+Y102+AG102+AO102+AW102+BE102+BM102+BU102+CC102+CK102+CS102,5)</f>
        <v>8615</v>
      </c>
      <c r="DB102" s="7"/>
      <c r="DC102" s="6">
        <f>ROUND(K102+S102+AA102+AI102+AQ102+AY102+BG102+BO102+BW102+CE102+CM102+CU102,5)</f>
        <v>4650</v>
      </c>
      <c r="DD102" s="7"/>
      <c r="DE102" s="6">
        <f>ROUND((DA102-DC102),5)</f>
        <v>3965</v>
      </c>
      <c r="DF102" s="7"/>
      <c r="DG102" s="8">
        <f>ROUND(IF(DC102=0, IF(DA102=0, 0, 1), DA102/DC102),5)</f>
        <v>1.8526899999999999</v>
      </c>
    </row>
    <row r="103" spans="1:111" x14ac:dyDescent="0.25">
      <c r="A103" s="2"/>
      <c r="B103" s="2"/>
      <c r="C103" s="2"/>
      <c r="D103" s="2"/>
      <c r="E103" s="2"/>
      <c r="F103" s="2" t="s">
        <v>59</v>
      </c>
      <c r="G103" s="2"/>
      <c r="H103" s="2"/>
      <c r="I103" s="6"/>
      <c r="J103" s="7"/>
      <c r="K103" s="6"/>
      <c r="L103" s="7"/>
      <c r="M103" s="6"/>
      <c r="N103" s="7"/>
      <c r="O103" s="8"/>
      <c r="P103" s="7"/>
      <c r="Q103" s="6"/>
      <c r="R103" s="7"/>
      <c r="S103" s="6"/>
      <c r="T103" s="7"/>
      <c r="U103" s="6"/>
      <c r="V103" s="7"/>
      <c r="W103" s="8"/>
      <c r="X103" s="7"/>
      <c r="Y103" s="6"/>
      <c r="Z103" s="7"/>
      <c r="AA103" s="6"/>
      <c r="AB103" s="7"/>
      <c r="AC103" s="6"/>
      <c r="AD103" s="7"/>
      <c r="AE103" s="8"/>
      <c r="AF103" s="7"/>
      <c r="AG103" s="6"/>
      <c r="AH103" s="7"/>
      <c r="AI103" s="6"/>
      <c r="AJ103" s="7"/>
      <c r="AK103" s="6"/>
      <c r="AL103" s="7"/>
      <c r="AM103" s="8"/>
      <c r="AN103" s="7"/>
      <c r="AO103" s="6"/>
      <c r="AP103" s="7"/>
      <c r="AQ103" s="6"/>
      <c r="AR103" s="7"/>
      <c r="AS103" s="6"/>
      <c r="AT103" s="7"/>
      <c r="AU103" s="8"/>
      <c r="AV103" s="7"/>
      <c r="AW103" s="6"/>
      <c r="AX103" s="7"/>
      <c r="AY103" s="6"/>
      <c r="AZ103" s="7"/>
      <c r="BA103" s="6"/>
      <c r="BB103" s="7"/>
      <c r="BC103" s="8"/>
      <c r="BD103" s="7"/>
      <c r="BE103" s="6"/>
      <c r="BF103" s="7"/>
      <c r="BG103" s="6"/>
      <c r="BH103" s="7"/>
      <c r="BI103" s="6"/>
      <c r="BJ103" s="7"/>
      <c r="BK103" s="8"/>
      <c r="BL103" s="7"/>
      <c r="BM103" s="6"/>
      <c r="BN103" s="7"/>
      <c r="BO103" s="6"/>
      <c r="BP103" s="7"/>
      <c r="BQ103" s="6"/>
      <c r="BR103" s="7"/>
      <c r="BS103" s="8"/>
      <c r="BT103" s="7"/>
      <c r="BU103" s="6"/>
      <c r="BV103" s="7"/>
      <c r="BW103" s="6"/>
      <c r="BX103" s="7"/>
      <c r="BY103" s="6"/>
      <c r="BZ103" s="7"/>
      <c r="CA103" s="8"/>
      <c r="CB103" s="7"/>
      <c r="CC103" s="6"/>
      <c r="CD103" s="7"/>
      <c r="CE103" s="6"/>
      <c r="CF103" s="7"/>
      <c r="CG103" s="6"/>
      <c r="CH103" s="7"/>
      <c r="CI103" s="8"/>
      <c r="CJ103" s="7"/>
      <c r="CK103" s="6"/>
      <c r="CL103" s="7"/>
      <c r="CM103" s="6"/>
      <c r="CN103" s="7"/>
      <c r="CO103" s="6"/>
      <c r="CP103" s="7"/>
      <c r="CQ103" s="8"/>
      <c r="CR103" s="7"/>
      <c r="CS103" s="6"/>
      <c r="CT103" s="7"/>
      <c r="CU103" s="6"/>
      <c r="CV103" s="7"/>
      <c r="CW103" s="6"/>
      <c r="CX103" s="7"/>
      <c r="CY103" s="8"/>
      <c r="CZ103" s="7"/>
      <c r="DA103" s="6"/>
      <c r="DB103" s="7"/>
      <c r="DC103" s="6"/>
      <c r="DD103" s="7"/>
      <c r="DE103" s="6"/>
      <c r="DF103" s="7"/>
      <c r="DG103" s="8"/>
    </row>
    <row r="104" spans="1:111" x14ac:dyDescent="0.25">
      <c r="A104" s="2"/>
      <c r="B104" s="2"/>
      <c r="C104" s="2"/>
      <c r="D104" s="2"/>
      <c r="E104" s="2"/>
      <c r="F104" s="2"/>
      <c r="G104" s="2" t="s">
        <v>107</v>
      </c>
      <c r="H104" s="2"/>
      <c r="I104" s="6">
        <v>73.37</v>
      </c>
      <c r="J104" s="7"/>
      <c r="K104" s="6">
        <v>0</v>
      </c>
      <c r="L104" s="7"/>
      <c r="M104" s="6">
        <f>ROUND((I104-K104),5)</f>
        <v>73.37</v>
      </c>
      <c r="N104" s="7"/>
      <c r="O104" s="8">
        <f>ROUND(IF(K104=0, IF(I104=0, 0, 1), I104/K104),5)</f>
        <v>1</v>
      </c>
      <c r="P104" s="7"/>
      <c r="Q104" s="6">
        <v>0</v>
      </c>
      <c r="R104" s="7"/>
      <c r="S104" s="6">
        <v>0</v>
      </c>
      <c r="T104" s="7"/>
      <c r="U104" s="6">
        <f>ROUND((Q104-S104),5)</f>
        <v>0</v>
      </c>
      <c r="V104" s="7"/>
      <c r="W104" s="8">
        <f>ROUND(IF(S104=0, IF(Q104=0, 0, 1), Q104/S104),5)</f>
        <v>0</v>
      </c>
      <c r="X104" s="7"/>
      <c r="Y104" s="6">
        <v>64.13</v>
      </c>
      <c r="Z104" s="7"/>
      <c r="AA104" s="6">
        <v>0</v>
      </c>
      <c r="AB104" s="7"/>
      <c r="AC104" s="6">
        <f>ROUND((Y104-AA104),5)</f>
        <v>64.13</v>
      </c>
      <c r="AD104" s="7"/>
      <c r="AE104" s="8">
        <f>ROUND(IF(AA104=0, IF(Y104=0, 0, 1), Y104/AA104),5)</f>
        <v>1</v>
      </c>
      <c r="AF104" s="7"/>
      <c r="AG104" s="6">
        <v>538.41</v>
      </c>
      <c r="AH104" s="7"/>
      <c r="AI104" s="6">
        <v>0</v>
      </c>
      <c r="AJ104" s="7"/>
      <c r="AK104" s="6">
        <f>ROUND((AG104-AI104),5)</f>
        <v>538.41</v>
      </c>
      <c r="AL104" s="7"/>
      <c r="AM104" s="8">
        <f>ROUND(IF(AI104=0, IF(AG104=0, 0, 1), AG104/AI104),5)</f>
        <v>1</v>
      </c>
      <c r="AN104" s="7"/>
      <c r="AO104" s="6">
        <v>322.42</v>
      </c>
      <c r="AP104" s="7"/>
      <c r="AQ104" s="6">
        <v>0</v>
      </c>
      <c r="AR104" s="7"/>
      <c r="AS104" s="6">
        <f>ROUND((AO104-AQ104),5)</f>
        <v>322.42</v>
      </c>
      <c r="AT104" s="7"/>
      <c r="AU104" s="8">
        <f>ROUND(IF(AQ104=0, IF(AO104=0, 0, 1), AO104/AQ104),5)</f>
        <v>1</v>
      </c>
      <c r="AV104" s="7"/>
      <c r="AW104" s="6">
        <v>261.72000000000003</v>
      </c>
      <c r="AX104" s="7"/>
      <c r="AY104" s="6">
        <v>0</v>
      </c>
      <c r="AZ104" s="7"/>
      <c r="BA104" s="6">
        <f>ROUND((AW104-AY104),5)</f>
        <v>261.72000000000003</v>
      </c>
      <c r="BB104" s="7"/>
      <c r="BC104" s="8">
        <f>ROUND(IF(AY104=0, IF(AW104=0, 0, 1), AW104/AY104),5)</f>
        <v>1</v>
      </c>
      <c r="BD104" s="7"/>
      <c r="BE104" s="6">
        <v>637.70000000000005</v>
      </c>
      <c r="BF104" s="7"/>
      <c r="BG104" s="6">
        <v>0</v>
      </c>
      <c r="BH104" s="7"/>
      <c r="BI104" s="6">
        <f>ROUND((BE104-BG104),5)</f>
        <v>637.70000000000005</v>
      </c>
      <c r="BJ104" s="7"/>
      <c r="BK104" s="8">
        <f>ROUND(IF(BG104=0, IF(BE104=0, 0, 1), BE104/BG104),5)</f>
        <v>1</v>
      </c>
      <c r="BL104" s="7"/>
      <c r="BM104" s="6">
        <v>319.8</v>
      </c>
      <c r="BN104" s="7"/>
      <c r="BO104" s="6">
        <v>0</v>
      </c>
      <c r="BP104" s="7"/>
      <c r="BQ104" s="6">
        <f>ROUND((BM104-BO104),5)</f>
        <v>319.8</v>
      </c>
      <c r="BR104" s="7"/>
      <c r="BS104" s="8">
        <f>ROUND(IF(BO104=0, IF(BM104=0, 0, 1), BM104/BO104),5)</f>
        <v>1</v>
      </c>
      <c r="BT104" s="7"/>
      <c r="BU104" s="6">
        <v>335.22</v>
      </c>
      <c r="BV104" s="7"/>
      <c r="BW104" s="6">
        <v>0</v>
      </c>
      <c r="BX104" s="7"/>
      <c r="BY104" s="6">
        <f>ROUND((BU104-BW104),5)</f>
        <v>335.22</v>
      </c>
      <c r="BZ104" s="7"/>
      <c r="CA104" s="8">
        <f>ROUND(IF(BW104=0, IF(BU104=0, 0, 1), BU104/BW104),5)</f>
        <v>1</v>
      </c>
      <c r="CB104" s="7"/>
      <c r="CC104" s="6">
        <v>0</v>
      </c>
      <c r="CD104" s="7"/>
      <c r="CE104" s="6">
        <v>0</v>
      </c>
      <c r="CF104" s="7"/>
      <c r="CG104" s="6">
        <f>ROUND((CC104-CE104),5)</f>
        <v>0</v>
      </c>
      <c r="CH104" s="7"/>
      <c r="CI104" s="8">
        <f>ROUND(IF(CE104=0, IF(CC104=0, 0, 1), CC104/CE104),5)</f>
        <v>0</v>
      </c>
      <c r="CJ104" s="7"/>
      <c r="CK104" s="6">
        <v>94.12</v>
      </c>
      <c r="CL104" s="7"/>
      <c r="CM104" s="6">
        <v>0</v>
      </c>
      <c r="CN104" s="7"/>
      <c r="CO104" s="6">
        <f>ROUND((CK104-CM104),5)</f>
        <v>94.12</v>
      </c>
      <c r="CP104" s="7"/>
      <c r="CQ104" s="8">
        <f>ROUND(IF(CM104=0, IF(CK104=0, 0, 1), CK104/CM104),5)</f>
        <v>1</v>
      </c>
      <c r="CR104" s="7"/>
      <c r="CS104" s="6">
        <v>0</v>
      </c>
      <c r="CT104" s="7"/>
      <c r="CU104" s="6">
        <v>0</v>
      </c>
      <c r="CV104" s="7"/>
      <c r="CW104" s="6">
        <f>ROUND((CS104-CU104),5)</f>
        <v>0</v>
      </c>
      <c r="CX104" s="7"/>
      <c r="CY104" s="8">
        <f>ROUND(IF(CU104=0, IF(CS104=0, 0, 1), CS104/CU104),5)</f>
        <v>0</v>
      </c>
      <c r="CZ104" s="7"/>
      <c r="DA104" s="6">
        <f>ROUND(I104+Q104+Y104+AG104+AO104+AW104+BE104+BM104+BU104+CC104+CK104+CS104,5)</f>
        <v>2646.89</v>
      </c>
      <c r="DB104" s="7"/>
      <c r="DC104" s="6">
        <f>ROUND(K104+S104+AA104+AI104+AQ104+AY104+BG104+BO104+BW104+CE104+CM104+CU104,5)</f>
        <v>0</v>
      </c>
      <c r="DD104" s="7"/>
      <c r="DE104" s="6">
        <f>ROUND((DA104-DC104),5)</f>
        <v>2646.89</v>
      </c>
      <c r="DF104" s="7"/>
      <c r="DG104" s="8">
        <f>ROUND(IF(DC104=0, IF(DA104=0, 0, 1), DA104/DC104),5)</f>
        <v>1</v>
      </c>
    </row>
    <row r="105" spans="1:111" x14ac:dyDescent="0.25">
      <c r="A105" s="2"/>
      <c r="B105" s="2"/>
      <c r="C105" s="2"/>
      <c r="D105" s="2"/>
      <c r="E105" s="2"/>
      <c r="F105" s="2"/>
      <c r="G105" s="2" t="s">
        <v>108</v>
      </c>
      <c r="H105" s="2"/>
      <c r="I105" s="6">
        <v>117</v>
      </c>
      <c r="J105" s="7"/>
      <c r="K105" s="6">
        <v>0</v>
      </c>
      <c r="L105" s="7"/>
      <c r="M105" s="6">
        <f>ROUND((I105-K105),5)</f>
        <v>117</v>
      </c>
      <c r="N105" s="7"/>
      <c r="O105" s="8">
        <f>ROUND(IF(K105=0, IF(I105=0, 0, 1), I105/K105),5)</f>
        <v>1</v>
      </c>
      <c r="P105" s="7"/>
      <c r="Q105" s="6">
        <v>230.28</v>
      </c>
      <c r="R105" s="7"/>
      <c r="S105" s="6">
        <v>0</v>
      </c>
      <c r="T105" s="7"/>
      <c r="U105" s="6">
        <f>ROUND((Q105-S105),5)</f>
        <v>230.28</v>
      </c>
      <c r="V105" s="7"/>
      <c r="W105" s="8">
        <f>ROUND(IF(S105=0, IF(Q105=0, 0, 1), Q105/S105),5)</f>
        <v>1</v>
      </c>
      <c r="X105" s="7"/>
      <c r="Y105" s="6">
        <v>691.55</v>
      </c>
      <c r="Z105" s="7"/>
      <c r="AA105" s="6">
        <v>0</v>
      </c>
      <c r="AB105" s="7"/>
      <c r="AC105" s="6">
        <f>ROUND((Y105-AA105),5)</f>
        <v>691.55</v>
      </c>
      <c r="AD105" s="7"/>
      <c r="AE105" s="8">
        <f>ROUND(IF(AA105=0, IF(Y105=0, 0, 1), Y105/AA105),5)</f>
        <v>1</v>
      </c>
      <c r="AF105" s="7"/>
      <c r="AG105" s="6">
        <v>268.8</v>
      </c>
      <c r="AH105" s="7"/>
      <c r="AI105" s="6">
        <v>0</v>
      </c>
      <c r="AJ105" s="7"/>
      <c r="AK105" s="6">
        <f>ROUND((AG105-AI105),5)</f>
        <v>268.8</v>
      </c>
      <c r="AL105" s="7"/>
      <c r="AM105" s="8">
        <f>ROUND(IF(AI105=0, IF(AG105=0, 0, 1), AG105/AI105),5)</f>
        <v>1</v>
      </c>
      <c r="AN105" s="7"/>
      <c r="AO105" s="6">
        <v>626.54</v>
      </c>
      <c r="AP105" s="7"/>
      <c r="AQ105" s="6">
        <v>0</v>
      </c>
      <c r="AR105" s="7"/>
      <c r="AS105" s="6">
        <f>ROUND((AO105-AQ105),5)</f>
        <v>626.54</v>
      </c>
      <c r="AT105" s="7"/>
      <c r="AU105" s="8">
        <f>ROUND(IF(AQ105=0, IF(AO105=0, 0, 1), AO105/AQ105),5)</f>
        <v>1</v>
      </c>
      <c r="AV105" s="7"/>
      <c r="AW105" s="6">
        <v>269.8</v>
      </c>
      <c r="AX105" s="7"/>
      <c r="AY105" s="6">
        <v>0</v>
      </c>
      <c r="AZ105" s="7"/>
      <c r="BA105" s="6">
        <f>ROUND((AW105-AY105),5)</f>
        <v>269.8</v>
      </c>
      <c r="BB105" s="7"/>
      <c r="BC105" s="8">
        <f>ROUND(IF(AY105=0, IF(AW105=0, 0, 1), AW105/AY105),5)</f>
        <v>1</v>
      </c>
      <c r="BD105" s="7"/>
      <c r="BE105" s="6">
        <v>290.89999999999998</v>
      </c>
      <c r="BF105" s="7"/>
      <c r="BG105" s="6">
        <v>0</v>
      </c>
      <c r="BH105" s="7"/>
      <c r="BI105" s="6">
        <f>ROUND((BE105-BG105),5)</f>
        <v>290.89999999999998</v>
      </c>
      <c r="BJ105" s="7"/>
      <c r="BK105" s="8">
        <f>ROUND(IF(BG105=0, IF(BE105=0, 0, 1), BE105/BG105),5)</f>
        <v>1</v>
      </c>
      <c r="BL105" s="7"/>
      <c r="BM105" s="6">
        <v>296.74</v>
      </c>
      <c r="BN105" s="7"/>
      <c r="BO105" s="6">
        <v>0</v>
      </c>
      <c r="BP105" s="7"/>
      <c r="BQ105" s="6">
        <f>ROUND((BM105-BO105),5)</f>
        <v>296.74</v>
      </c>
      <c r="BR105" s="7"/>
      <c r="BS105" s="8">
        <f>ROUND(IF(BO105=0, IF(BM105=0, 0, 1), BM105/BO105),5)</f>
        <v>1</v>
      </c>
      <c r="BT105" s="7"/>
      <c r="BU105" s="6">
        <v>381.08</v>
      </c>
      <c r="BV105" s="7"/>
      <c r="BW105" s="6">
        <v>0</v>
      </c>
      <c r="BX105" s="7"/>
      <c r="BY105" s="6">
        <f>ROUND((BU105-BW105),5)</f>
        <v>381.08</v>
      </c>
      <c r="BZ105" s="7"/>
      <c r="CA105" s="8">
        <f>ROUND(IF(BW105=0, IF(BU105=0, 0, 1), BU105/BW105),5)</f>
        <v>1</v>
      </c>
      <c r="CB105" s="7"/>
      <c r="CC105" s="6">
        <v>278.88</v>
      </c>
      <c r="CD105" s="7"/>
      <c r="CE105" s="6">
        <v>0</v>
      </c>
      <c r="CF105" s="7"/>
      <c r="CG105" s="6">
        <f>ROUND((CC105-CE105),5)</f>
        <v>278.88</v>
      </c>
      <c r="CH105" s="7"/>
      <c r="CI105" s="8">
        <f>ROUND(IF(CE105=0, IF(CC105=0, 0, 1), CC105/CE105),5)</f>
        <v>1</v>
      </c>
      <c r="CJ105" s="7"/>
      <c r="CK105" s="6">
        <v>147</v>
      </c>
      <c r="CL105" s="7"/>
      <c r="CM105" s="6">
        <v>0</v>
      </c>
      <c r="CN105" s="7"/>
      <c r="CO105" s="6">
        <f>ROUND((CK105-CM105),5)</f>
        <v>147</v>
      </c>
      <c r="CP105" s="7"/>
      <c r="CQ105" s="8">
        <f>ROUND(IF(CM105=0, IF(CK105=0, 0, 1), CK105/CM105),5)</f>
        <v>1</v>
      </c>
      <c r="CR105" s="7"/>
      <c r="CS105" s="6">
        <v>0</v>
      </c>
      <c r="CT105" s="7"/>
      <c r="CU105" s="6">
        <v>0</v>
      </c>
      <c r="CV105" s="7"/>
      <c r="CW105" s="6">
        <f>ROUND((CS105-CU105),5)</f>
        <v>0</v>
      </c>
      <c r="CX105" s="7"/>
      <c r="CY105" s="8">
        <f>ROUND(IF(CU105=0, IF(CS105=0, 0, 1), CS105/CU105),5)</f>
        <v>0</v>
      </c>
      <c r="CZ105" s="7"/>
      <c r="DA105" s="6">
        <f>ROUND(I105+Q105+Y105+AG105+AO105+AW105+BE105+BM105+BU105+CC105+CK105+CS105,5)</f>
        <v>3598.57</v>
      </c>
      <c r="DB105" s="7"/>
      <c r="DC105" s="6">
        <f>ROUND(K105+S105+AA105+AI105+AQ105+AY105+BG105+BO105+BW105+CE105+CM105+CU105,5)</f>
        <v>0</v>
      </c>
      <c r="DD105" s="7"/>
      <c r="DE105" s="6">
        <f>ROUND((DA105-DC105),5)</f>
        <v>3598.57</v>
      </c>
      <c r="DF105" s="7"/>
      <c r="DG105" s="8">
        <f>ROUND(IF(DC105=0, IF(DA105=0, 0, 1), DA105/DC105),5)</f>
        <v>1</v>
      </c>
    </row>
    <row r="106" spans="1:111" x14ac:dyDescent="0.25">
      <c r="A106" s="2"/>
      <c r="B106" s="2"/>
      <c r="C106" s="2"/>
      <c r="D106" s="2"/>
      <c r="E106" s="2"/>
      <c r="F106" s="2"/>
      <c r="G106" s="2" t="s">
        <v>109</v>
      </c>
      <c r="H106" s="2"/>
      <c r="I106" s="6">
        <v>254.84</v>
      </c>
      <c r="J106" s="7"/>
      <c r="K106" s="6">
        <v>0</v>
      </c>
      <c r="L106" s="7"/>
      <c r="M106" s="6">
        <f>ROUND((I106-K106),5)</f>
        <v>254.84</v>
      </c>
      <c r="N106" s="7"/>
      <c r="O106" s="8">
        <f>ROUND(IF(K106=0, IF(I106=0, 0, 1), I106/K106),5)</f>
        <v>1</v>
      </c>
      <c r="P106" s="7"/>
      <c r="Q106" s="6">
        <v>883.33</v>
      </c>
      <c r="R106" s="7"/>
      <c r="S106" s="6">
        <v>0</v>
      </c>
      <c r="T106" s="7"/>
      <c r="U106" s="6">
        <f>ROUND((Q106-S106),5)</f>
        <v>883.33</v>
      </c>
      <c r="V106" s="7"/>
      <c r="W106" s="8">
        <f>ROUND(IF(S106=0, IF(Q106=0, 0, 1), Q106/S106),5)</f>
        <v>1</v>
      </c>
      <c r="X106" s="7"/>
      <c r="Y106" s="6">
        <v>855.66</v>
      </c>
      <c r="Z106" s="7"/>
      <c r="AA106" s="6">
        <v>0</v>
      </c>
      <c r="AB106" s="7"/>
      <c r="AC106" s="6">
        <f>ROUND((Y106-AA106),5)</f>
        <v>855.66</v>
      </c>
      <c r="AD106" s="7"/>
      <c r="AE106" s="8">
        <f>ROUND(IF(AA106=0, IF(Y106=0, 0, 1), Y106/AA106),5)</f>
        <v>1</v>
      </c>
      <c r="AF106" s="7"/>
      <c r="AG106" s="6">
        <v>387.8</v>
      </c>
      <c r="AH106" s="7"/>
      <c r="AI106" s="6">
        <v>0</v>
      </c>
      <c r="AJ106" s="7"/>
      <c r="AK106" s="6">
        <f>ROUND((AG106-AI106),5)</f>
        <v>387.8</v>
      </c>
      <c r="AL106" s="7"/>
      <c r="AM106" s="8">
        <f>ROUND(IF(AI106=0, IF(AG106=0, 0, 1), AG106/AI106),5)</f>
        <v>1</v>
      </c>
      <c r="AN106" s="7"/>
      <c r="AO106" s="6">
        <v>635.05999999999995</v>
      </c>
      <c r="AP106" s="7"/>
      <c r="AQ106" s="6">
        <v>0</v>
      </c>
      <c r="AR106" s="7"/>
      <c r="AS106" s="6">
        <f>ROUND((AO106-AQ106),5)</f>
        <v>635.05999999999995</v>
      </c>
      <c r="AT106" s="7"/>
      <c r="AU106" s="8">
        <f>ROUND(IF(AQ106=0, IF(AO106=0, 0, 1), AO106/AQ106),5)</f>
        <v>1</v>
      </c>
      <c r="AV106" s="7"/>
      <c r="AW106" s="6">
        <v>241.28</v>
      </c>
      <c r="AX106" s="7"/>
      <c r="AY106" s="6">
        <v>0</v>
      </c>
      <c r="AZ106" s="7"/>
      <c r="BA106" s="6">
        <f>ROUND((AW106-AY106),5)</f>
        <v>241.28</v>
      </c>
      <c r="BB106" s="7"/>
      <c r="BC106" s="8">
        <f>ROUND(IF(AY106=0, IF(AW106=0, 0, 1), AW106/AY106),5)</f>
        <v>1</v>
      </c>
      <c r="BD106" s="7"/>
      <c r="BE106" s="6">
        <v>163.69</v>
      </c>
      <c r="BF106" s="7"/>
      <c r="BG106" s="6">
        <v>0</v>
      </c>
      <c r="BH106" s="7"/>
      <c r="BI106" s="6">
        <f>ROUND((BE106-BG106),5)</f>
        <v>163.69</v>
      </c>
      <c r="BJ106" s="7"/>
      <c r="BK106" s="8">
        <f>ROUND(IF(BG106=0, IF(BE106=0, 0, 1), BE106/BG106),5)</f>
        <v>1</v>
      </c>
      <c r="BL106" s="7"/>
      <c r="BM106" s="6">
        <v>356.55</v>
      </c>
      <c r="BN106" s="7"/>
      <c r="BO106" s="6">
        <v>0</v>
      </c>
      <c r="BP106" s="7"/>
      <c r="BQ106" s="6">
        <f>ROUND((BM106-BO106),5)</f>
        <v>356.55</v>
      </c>
      <c r="BR106" s="7"/>
      <c r="BS106" s="8">
        <f>ROUND(IF(BO106=0, IF(BM106=0, 0, 1), BM106/BO106),5)</f>
        <v>1</v>
      </c>
      <c r="BT106" s="7"/>
      <c r="BU106" s="6">
        <v>204.46</v>
      </c>
      <c r="BV106" s="7"/>
      <c r="BW106" s="6">
        <v>0</v>
      </c>
      <c r="BX106" s="7"/>
      <c r="BY106" s="6">
        <f>ROUND((BU106-BW106),5)</f>
        <v>204.46</v>
      </c>
      <c r="BZ106" s="7"/>
      <c r="CA106" s="8">
        <f>ROUND(IF(BW106=0, IF(BU106=0, 0, 1), BU106/BW106),5)</f>
        <v>1</v>
      </c>
      <c r="CB106" s="7"/>
      <c r="CC106" s="6">
        <v>17.690000000000001</v>
      </c>
      <c r="CD106" s="7"/>
      <c r="CE106" s="6">
        <v>0</v>
      </c>
      <c r="CF106" s="7"/>
      <c r="CG106" s="6">
        <f>ROUND((CC106-CE106),5)</f>
        <v>17.690000000000001</v>
      </c>
      <c r="CH106" s="7"/>
      <c r="CI106" s="8">
        <f>ROUND(IF(CE106=0, IF(CC106=0, 0, 1), CC106/CE106),5)</f>
        <v>1</v>
      </c>
      <c r="CJ106" s="7"/>
      <c r="CK106" s="6">
        <v>376.02</v>
      </c>
      <c r="CL106" s="7"/>
      <c r="CM106" s="6">
        <v>0</v>
      </c>
      <c r="CN106" s="7"/>
      <c r="CO106" s="6">
        <f>ROUND((CK106-CM106),5)</f>
        <v>376.02</v>
      </c>
      <c r="CP106" s="7"/>
      <c r="CQ106" s="8">
        <f>ROUND(IF(CM106=0, IF(CK106=0, 0, 1), CK106/CM106),5)</f>
        <v>1</v>
      </c>
      <c r="CR106" s="7"/>
      <c r="CS106" s="6">
        <v>0</v>
      </c>
      <c r="CT106" s="7"/>
      <c r="CU106" s="6">
        <v>0</v>
      </c>
      <c r="CV106" s="7"/>
      <c r="CW106" s="6">
        <f>ROUND((CS106-CU106),5)</f>
        <v>0</v>
      </c>
      <c r="CX106" s="7"/>
      <c r="CY106" s="8">
        <f>ROUND(IF(CU106=0, IF(CS106=0, 0, 1), CS106/CU106),5)</f>
        <v>0</v>
      </c>
      <c r="CZ106" s="7"/>
      <c r="DA106" s="6">
        <f>ROUND(I106+Q106+Y106+AG106+AO106+AW106+BE106+BM106+BU106+CC106+CK106+CS106,5)</f>
        <v>4376.38</v>
      </c>
      <c r="DB106" s="7"/>
      <c r="DC106" s="6">
        <f>ROUND(K106+S106+AA106+AI106+AQ106+AY106+BG106+BO106+BW106+CE106+CM106+CU106,5)</f>
        <v>0</v>
      </c>
      <c r="DD106" s="7"/>
      <c r="DE106" s="6">
        <f>ROUND((DA106-DC106),5)</f>
        <v>4376.38</v>
      </c>
      <c r="DF106" s="7"/>
      <c r="DG106" s="8">
        <f>ROUND(IF(DC106=0, IF(DA106=0, 0, 1), DA106/DC106),5)</f>
        <v>1</v>
      </c>
    </row>
    <row r="107" spans="1:111" ht="15.75" thickBot="1" x14ac:dyDescent="0.3">
      <c r="A107" s="2"/>
      <c r="B107" s="2"/>
      <c r="C107" s="2"/>
      <c r="D107" s="2"/>
      <c r="E107" s="2"/>
      <c r="F107" s="2"/>
      <c r="G107" s="2" t="s">
        <v>110</v>
      </c>
      <c r="H107" s="2"/>
      <c r="I107" s="9">
        <v>0</v>
      </c>
      <c r="J107" s="7"/>
      <c r="K107" s="9">
        <v>1200</v>
      </c>
      <c r="L107" s="7"/>
      <c r="M107" s="9">
        <f>ROUND((I107-K107),5)</f>
        <v>-1200</v>
      </c>
      <c r="N107" s="7"/>
      <c r="O107" s="10">
        <f>ROUND(IF(K107=0, IF(I107=0, 0, 1), I107/K107),5)</f>
        <v>0</v>
      </c>
      <c r="P107" s="7"/>
      <c r="Q107" s="9">
        <v>0</v>
      </c>
      <c r="R107" s="7"/>
      <c r="S107" s="9">
        <v>1200</v>
      </c>
      <c r="T107" s="7"/>
      <c r="U107" s="9">
        <f>ROUND((Q107-S107),5)</f>
        <v>-1200</v>
      </c>
      <c r="V107" s="7"/>
      <c r="W107" s="10">
        <f>ROUND(IF(S107=0, IF(Q107=0, 0, 1), Q107/S107),5)</f>
        <v>0</v>
      </c>
      <c r="X107" s="7"/>
      <c r="Y107" s="9">
        <v>0</v>
      </c>
      <c r="Z107" s="7"/>
      <c r="AA107" s="9">
        <v>1200</v>
      </c>
      <c r="AB107" s="7"/>
      <c r="AC107" s="9">
        <f>ROUND((Y107-AA107),5)</f>
        <v>-1200</v>
      </c>
      <c r="AD107" s="7"/>
      <c r="AE107" s="10">
        <f>ROUND(IF(AA107=0, IF(Y107=0, 0, 1), Y107/AA107),5)</f>
        <v>0</v>
      </c>
      <c r="AF107" s="7"/>
      <c r="AG107" s="9">
        <v>0</v>
      </c>
      <c r="AH107" s="7"/>
      <c r="AI107" s="9">
        <v>1200</v>
      </c>
      <c r="AJ107" s="7"/>
      <c r="AK107" s="9">
        <f>ROUND((AG107-AI107),5)</f>
        <v>-1200</v>
      </c>
      <c r="AL107" s="7"/>
      <c r="AM107" s="10">
        <f>ROUND(IF(AI107=0, IF(AG107=0, 0, 1), AG107/AI107),5)</f>
        <v>0</v>
      </c>
      <c r="AN107" s="7"/>
      <c r="AO107" s="9">
        <v>0</v>
      </c>
      <c r="AP107" s="7"/>
      <c r="AQ107" s="9">
        <v>1200</v>
      </c>
      <c r="AR107" s="7"/>
      <c r="AS107" s="9">
        <f>ROUND((AO107-AQ107),5)</f>
        <v>-1200</v>
      </c>
      <c r="AT107" s="7"/>
      <c r="AU107" s="10">
        <f>ROUND(IF(AQ107=0, IF(AO107=0, 0, 1), AO107/AQ107),5)</f>
        <v>0</v>
      </c>
      <c r="AV107" s="7"/>
      <c r="AW107" s="9">
        <v>0</v>
      </c>
      <c r="AX107" s="7"/>
      <c r="AY107" s="9">
        <v>1200</v>
      </c>
      <c r="AZ107" s="7"/>
      <c r="BA107" s="9">
        <f>ROUND((AW107-AY107),5)</f>
        <v>-1200</v>
      </c>
      <c r="BB107" s="7"/>
      <c r="BC107" s="10">
        <f>ROUND(IF(AY107=0, IF(AW107=0, 0, 1), AW107/AY107),5)</f>
        <v>0</v>
      </c>
      <c r="BD107" s="7"/>
      <c r="BE107" s="9">
        <v>0</v>
      </c>
      <c r="BF107" s="7"/>
      <c r="BG107" s="9">
        <v>1200</v>
      </c>
      <c r="BH107" s="7"/>
      <c r="BI107" s="9">
        <f>ROUND((BE107-BG107),5)</f>
        <v>-1200</v>
      </c>
      <c r="BJ107" s="7"/>
      <c r="BK107" s="10">
        <f>ROUND(IF(BG107=0, IF(BE107=0, 0, 1), BE107/BG107),5)</f>
        <v>0</v>
      </c>
      <c r="BL107" s="7"/>
      <c r="BM107" s="9">
        <v>0</v>
      </c>
      <c r="BN107" s="7"/>
      <c r="BO107" s="9">
        <v>1200</v>
      </c>
      <c r="BP107" s="7"/>
      <c r="BQ107" s="9">
        <f>ROUND((BM107-BO107),5)</f>
        <v>-1200</v>
      </c>
      <c r="BR107" s="7"/>
      <c r="BS107" s="10">
        <f>ROUND(IF(BO107=0, IF(BM107=0, 0, 1), BM107/BO107),5)</f>
        <v>0</v>
      </c>
      <c r="BT107" s="7"/>
      <c r="BU107" s="9">
        <v>103.28</v>
      </c>
      <c r="BV107" s="7"/>
      <c r="BW107" s="9">
        <v>1200</v>
      </c>
      <c r="BX107" s="7"/>
      <c r="BY107" s="9">
        <f>ROUND((BU107-BW107),5)</f>
        <v>-1096.72</v>
      </c>
      <c r="BZ107" s="7"/>
      <c r="CA107" s="10">
        <f>ROUND(IF(BW107=0, IF(BU107=0, 0, 1), BU107/BW107),5)</f>
        <v>8.6069999999999994E-2</v>
      </c>
      <c r="CB107" s="7"/>
      <c r="CC107" s="9">
        <v>237.01</v>
      </c>
      <c r="CD107" s="7"/>
      <c r="CE107" s="9">
        <v>1200</v>
      </c>
      <c r="CF107" s="7"/>
      <c r="CG107" s="9">
        <f>ROUND((CC107-CE107),5)</f>
        <v>-962.99</v>
      </c>
      <c r="CH107" s="7"/>
      <c r="CI107" s="10">
        <f>ROUND(IF(CE107=0, IF(CC107=0, 0, 1), CC107/CE107),5)</f>
        <v>0.19750999999999999</v>
      </c>
      <c r="CJ107" s="7"/>
      <c r="CK107" s="9">
        <v>101.51</v>
      </c>
      <c r="CL107" s="7"/>
      <c r="CM107" s="9">
        <v>1200</v>
      </c>
      <c r="CN107" s="7"/>
      <c r="CO107" s="9">
        <f>ROUND((CK107-CM107),5)</f>
        <v>-1098.49</v>
      </c>
      <c r="CP107" s="7"/>
      <c r="CQ107" s="10">
        <f>ROUND(IF(CM107=0, IF(CK107=0, 0, 1), CK107/CM107),5)</f>
        <v>8.4589999999999999E-2</v>
      </c>
      <c r="CR107" s="7"/>
      <c r="CS107" s="9">
        <v>0</v>
      </c>
      <c r="CT107" s="7"/>
      <c r="CU107" s="9">
        <v>1122.58</v>
      </c>
      <c r="CV107" s="7"/>
      <c r="CW107" s="9">
        <f>ROUND((CS107-CU107),5)</f>
        <v>-1122.58</v>
      </c>
      <c r="CX107" s="7"/>
      <c r="CY107" s="10">
        <f>ROUND(IF(CU107=0, IF(CS107=0, 0, 1), CS107/CU107),5)</f>
        <v>0</v>
      </c>
      <c r="CZ107" s="7"/>
      <c r="DA107" s="9">
        <f>ROUND(I107+Q107+Y107+AG107+AO107+AW107+BE107+BM107+BU107+CC107+CK107+CS107,5)</f>
        <v>441.8</v>
      </c>
      <c r="DB107" s="7"/>
      <c r="DC107" s="9">
        <f>ROUND(K107+S107+AA107+AI107+AQ107+AY107+BG107+BO107+BW107+CE107+CM107+CU107,5)</f>
        <v>14322.58</v>
      </c>
      <c r="DD107" s="7"/>
      <c r="DE107" s="9">
        <f>ROUND((DA107-DC107),5)</f>
        <v>-13880.78</v>
      </c>
      <c r="DF107" s="7"/>
      <c r="DG107" s="10">
        <f>ROUND(IF(DC107=0, IF(DA107=0, 0, 1), DA107/DC107),5)</f>
        <v>3.0849999999999999E-2</v>
      </c>
    </row>
    <row r="108" spans="1:111" x14ac:dyDescent="0.25">
      <c r="A108" s="2"/>
      <c r="B108" s="2"/>
      <c r="C108" s="2"/>
      <c r="D108" s="2"/>
      <c r="E108" s="2"/>
      <c r="F108" s="2" t="s">
        <v>111</v>
      </c>
      <c r="G108" s="2"/>
      <c r="H108" s="2"/>
      <c r="I108" s="6">
        <f>ROUND(SUM(I103:I107),5)</f>
        <v>445.21</v>
      </c>
      <c r="J108" s="7"/>
      <c r="K108" s="6">
        <f>ROUND(SUM(K103:K107),5)</f>
        <v>1200</v>
      </c>
      <c r="L108" s="7"/>
      <c r="M108" s="6">
        <f>ROUND((I108-K108),5)</f>
        <v>-754.79</v>
      </c>
      <c r="N108" s="7"/>
      <c r="O108" s="8">
        <f>ROUND(IF(K108=0, IF(I108=0, 0, 1), I108/K108),5)</f>
        <v>0.37101000000000001</v>
      </c>
      <c r="P108" s="7"/>
      <c r="Q108" s="6">
        <f>ROUND(SUM(Q103:Q107),5)</f>
        <v>1113.6099999999999</v>
      </c>
      <c r="R108" s="7"/>
      <c r="S108" s="6">
        <f>ROUND(SUM(S103:S107),5)</f>
        <v>1200</v>
      </c>
      <c r="T108" s="7"/>
      <c r="U108" s="6">
        <f>ROUND((Q108-S108),5)</f>
        <v>-86.39</v>
      </c>
      <c r="V108" s="7"/>
      <c r="W108" s="8">
        <f>ROUND(IF(S108=0, IF(Q108=0, 0, 1), Q108/S108),5)</f>
        <v>0.92801</v>
      </c>
      <c r="X108" s="7"/>
      <c r="Y108" s="6">
        <f>ROUND(SUM(Y103:Y107),5)</f>
        <v>1611.34</v>
      </c>
      <c r="Z108" s="7"/>
      <c r="AA108" s="6">
        <f>ROUND(SUM(AA103:AA107),5)</f>
        <v>1200</v>
      </c>
      <c r="AB108" s="7"/>
      <c r="AC108" s="6">
        <f>ROUND((Y108-AA108),5)</f>
        <v>411.34</v>
      </c>
      <c r="AD108" s="7"/>
      <c r="AE108" s="8">
        <f>ROUND(IF(AA108=0, IF(Y108=0, 0, 1), Y108/AA108),5)</f>
        <v>1.3427800000000001</v>
      </c>
      <c r="AF108" s="7"/>
      <c r="AG108" s="6">
        <f>ROUND(SUM(AG103:AG107),5)</f>
        <v>1195.01</v>
      </c>
      <c r="AH108" s="7"/>
      <c r="AI108" s="6">
        <f>ROUND(SUM(AI103:AI107),5)</f>
        <v>1200</v>
      </c>
      <c r="AJ108" s="7"/>
      <c r="AK108" s="6">
        <f>ROUND((AG108-AI108),5)</f>
        <v>-4.99</v>
      </c>
      <c r="AL108" s="7"/>
      <c r="AM108" s="8">
        <f>ROUND(IF(AI108=0, IF(AG108=0, 0, 1), AG108/AI108),5)</f>
        <v>0.99583999999999995</v>
      </c>
      <c r="AN108" s="7"/>
      <c r="AO108" s="6">
        <f>ROUND(SUM(AO103:AO107),5)</f>
        <v>1584.02</v>
      </c>
      <c r="AP108" s="7"/>
      <c r="AQ108" s="6">
        <f>ROUND(SUM(AQ103:AQ107),5)</f>
        <v>1200</v>
      </c>
      <c r="AR108" s="7"/>
      <c r="AS108" s="6">
        <f>ROUND((AO108-AQ108),5)</f>
        <v>384.02</v>
      </c>
      <c r="AT108" s="7"/>
      <c r="AU108" s="8">
        <f>ROUND(IF(AQ108=0, IF(AO108=0, 0, 1), AO108/AQ108),5)</f>
        <v>1.32002</v>
      </c>
      <c r="AV108" s="7"/>
      <c r="AW108" s="6">
        <f>ROUND(SUM(AW103:AW107),5)</f>
        <v>772.8</v>
      </c>
      <c r="AX108" s="7"/>
      <c r="AY108" s="6">
        <f>ROUND(SUM(AY103:AY107),5)</f>
        <v>1200</v>
      </c>
      <c r="AZ108" s="7"/>
      <c r="BA108" s="6">
        <f>ROUND((AW108-AY108),5)</f>
        <v>-427.2</v>
      </c>
      <c r="BB108" s="7"/>
      <c r="BC108" s="8">
        <f>ROUND(IF(AY108=0, IF(AW108=0, 0, 1), AW108/AY108),5)</f>
        <v>0.64400000000000002</v>
      </c>
      <c r="BD108" s="7"/>
      <c r="BE108" s="6">
        <f>ROUND(SUM(BE103:BE107),5)</f>
        <v>1092.29</v>
      </c>
      <c r="BF108" s="7"/>
      <c r="BG108" s="6">
        <f>ROUND(SUM(BG103:BG107),5)</f>
        <v>1200</v>
      </c>
      <c r="BH108" s="7"/>
      <c r="BI108" s="6">
        <f>ROUND((BE108-BG108),5)</f>
        <v>-107.71</v>
      </c>
      <c r="BJ108" s="7"/>
      <c r="BK108" s="8">
        <f>ROUND(IF(BG108=0, IF(BE108=0, 0, 1), BE108/BG108),5)</f>
        <v>0.91024000000000005</v>
      </c>
      <c r="BL108" s="7"/>
      <c r="BM108" s="6">
        <f>ROUND(SUM(BM103:BM107),5)</f>
        <v>973.09</v>
      </c>
      <c r="BN108" s="7"/>
      <c r="BO108" s="6">
        <f>ROUND(SUM(BO103:BO107),5)</f>
        <v>1200</v>
      </c>
      <c r="BP108" s="7"/>
      <c r="BQ108" s="6">
        <f>ROUND((BM108-BO108),5)</f>
        <v>-226.91</v>
      </c>
      <c r="BR108" s="7"/>
      <c r="BS108" s="8">
        <f>ROUND(IF(BO108=0, IF(BM108=0, 0, 1), BM108/BO108),5)</f>
        <v>0.81091000000000002</v>
      </c>
      <c r="BT108" s="7"/>
      <c r="BU108" s="6">
        <f>ROUND(SUM(BU103:BU107),5)</f>
        <v>1024.04</v>
      </c>
      <c r="BV108" s="7"/>
      <c r="BW108" s="6">
        <f>ROUND(SUM(BW103:BW107),5)</f>
        <v>1200</v>
      </c>
      <c r="BX108" s="7"/>
      <c r="BY108" s="6">
        <f>ROUND((BU108-BW108),5)</f>
        <v>-175.96</v>
      </c>
      <c r="BZ108" s="7"/>
      <c r="CA108" s="8">
        <f>ROUND(IF(BW108=0, IF(BU108=0, 0, 1), BU108/BW108),5)</f>
        <v>0.85336999999999996</v>
      </c>
      <c r="CB108" s="7"/>
      <c r="CC108" s="6">
        <f>ROUND(SUM(CC103:CC107),5)</f>
        <v>533.58000000000004</v>
      </c>
      <c r="CD108" s="7"/>
      <c r="CE108" s="6">
        <f>ROUND(SUM(CE103:CE107),5)</f>
        <v>1200</v>
      </c>
      <c r="CF108" s="7"/>
      <c r="CG108" s="6">
        <f>ROUND((CC108-CE108),5)</f>
        <v>-666.42</v>
      </c>
      <c r="CH108" s="7"/>
      <c r="CI108" s="8">
        <f>ROUND(IF(CE108=0, IF(CC108=0, 0, 1), CC108/CE108),5)</f>
        <v>0.44464999999999999</v>
      </c>
      <c r="CJ108" s="7"/>
      <c r="CK108" s="6">
        <f>ROUND(SUM(CK103:CK107),5)</f>
        <v>718.65</v>
      </c>
      <c r="CL108" s="7"/>
      <c r="CM108" s="6">
        <f>ROUND(SUM(CM103:CM107),5)</f>
        <v>1200</v>
      </c>
      <c r="CN108" s="7"/>
      <c r="CO108" s="6">
        <f>ROUND((CK108-CM108),5)</f>
        <v>-481.35</v>
      </c>
      <c r="CP108" s="7"/>
      <c r="CQ108" s="8">
        <f>ROUND(IF(CM108=0, IF(CK108=0, 0, 1), CK108/CM108),5)</f>
        <v>0.59887999999999997</v>
      </c>
      <c r="CR108" s="7"/>
      <c r="CS108" s="6">
        <f>ROUND(SUM(CS103:CS107),5)</f>
        <v>0</v>
      </c>
      <c r="CT108" s="7"/>
      <c r="CU108" s="6">
        <f>ROUND(SUM(CU103:CU107),5)</f>
        <v>1122.58</v>
      </c>
      <c r="CV108" s="7"/>
      <c r="CW108" s="6">
        <f>ROUND((CS108-CU108),5)</f>
        <v>-1122.58</v>
      </c>
      <c r="CX108" s="7"/>
      <c r="CY108" s="8">
        <f>ROUND(IF(CU108=0, IF(CS108=0, 0, 1), CS108/CU108),5)</f>
        <v>0</v>
      </c>
      <c r="CZ108" s="7"/>
      <c r="DA108" s="6">
        <f>ROUND(I108+Q108+Y108+AG108+AO108+AW108+BE108+BM108+BU108+CC108+CK108+CS108,5)</f>
        <v>11063.64</v>
      </c>
      <c r="DB108" s="7"/>
      <c r="DC108" s="6">
        <f>ROUND(K108+S108+AA108+AI108+AQ108+AY108+BG108+BO108+BW108+CE108+CM108+CU108,5)</f>
        <v>14322.58</v>
      </c>
      <c r="DD108" s="7"/>
      <c r="DE108" s="6">
        <f>ROUND((DA108-DC108),5)</f>
        <v>-3258.94</v>
      </c>
      <c r="DF108" s="7"/>
      <c r="DG108" s="8">
        <f>ROUND(IF(DC108=0, IF(DA108=0, 0, 1), DA108/DC108),5)</f>
        <v>0.77246000000000004</v>
      </c>
    </row>
    <row r="109" spans="1:111" x14ac:dyDescent="0.25">
      <c r="A109" s="2"/>
      <c r="B109" s="2"/>
      <c r="C109" s="2"/>
      <c r="D109" s="2"/>
      <c r="E109" s="2"/>
      <c r="F109" s="2" t="s">
        <v>112</v>
      </c>
      <c r="G109" s="2"/>
      <c r="H109" s="2"/>
      <c r="I109" s="6"/>
      <c r="J109" s="7"/>
      <c r="K109" s="6"/>
      <c r="L109" s="7"/>
      <c r="M109" s="6"/>
      <c r="N109" s="7"/>
      <c r="O109" s="8"/>
      <c r="P109" s="7"/>
      <c r="Q109" s="6"/>
      <c r="R109" s="7"/>
      <c r="S109" s="6"/>
      <c r="T109" s="7"/>
      <c r="U109" s="6"/>
      <c r="V109" s="7"/>
      <c r="W109" s="8"/>
      <c r="X109" s="7"/>
      <c r="Y109" s="6"/>
      <c r="Z109" s="7"/>
      <c r="AA109" s="6"/>
      <c r="AB109" s="7"/>
      <c r="AC109" s="6"/>
      <c r="AD109" s="7"/>
      <c r="AE109" s="8"/>
      <c r="AF109" s="7"/>
      <c r="AG109" s="6"/>
      <c r="AH109" s="7"/>
      <c r="AI109" s="6"/>
      <c r="AJ109" s="7"/>
      <c r="AK109" s="6"/>
      <c r="AL109" s="7"/>
      <c r="AM109" s="8"/>
      <c r="AN109" s="7"/>
      <c r="AO109" s="6"/>
      <c r="AP109" s="7"/>
      <c r="AQ109" s="6"/>
      <c r="AR109" s="7"/>
      <c r="AS109" s="6"/>
      <c r="AT109" s="7"/>
      <c r="AU109" s="8"/>
      <c r="AV109" s="7"/>
      <c r="AW109" s="6"/>
      <c r="AX109" s="7"/>
      <c r="AY109" s="6"/>
      <c r="AZ109" s="7"/>
      <c r="BA109" s="6"/>
      <c r="BB109" s="7"/>
      <c r="BC109" s="8"/>
      <c r="BD109" s="7"/>
      <c r="BE109" s="6"/>
      <c r="BF109" s="7"/>
      <c r="BG109" s="6"/>
      <c r="BH109" s="7"/>
      <c r="BI109" s="6"/>
      <c r="BJ109" s="7"/>
      <c r="BK109" s="8"/>
      <c r="BL109" s="7"/>
      <c r="BM109" s="6"/>
      <c r="BN109" s="7"/>
      <c r="BO109" s="6"/>
      <c r="BP109" s="7"/>
      <c r="BQ109" s="6"/>
      <c r="BR109" s="7"/>
      <c r="BS109" s="8"/>
      <c r="BT109" s="7"/>
      <c r="BU109" s="6"/>
      <c r="BV109" s="7"/>
      <c r="BW109" s="6"/>
      <c r="BX109" s="7"/>
      <c r="BY109" s="6"/>
      <c r="BZ109" s="7"/>
      <c r="CA109" s="8"/>
      <c r="CB109" s="7"/>
      <c r="CC109" s="6"/>
      <c r="CD109" s="7"/>
      <c r="CE109" s="6"/>
      <c r="CF109" s="7"/>
      <c r="CG109" s="6"/>
      <c r="CH109" s="7"/>
      <c r="CI109" s="8"/>
      <c r="CJ109" s="7"/>
      <c r="CK109" s="6"/>
      <c r="CL109" s="7"/>
      <c r="CM109" s="6"/>
      <c r="CN109" s="7"/>
      <c r="CO109" s="6"/>
      <c r="CP109" s="7"/>
      <c r="CQ109" s="8"/>
      <c r="CR109" s="7"/>
      <c r="CS109" s="6"/>
      <c r="CT109" s="7"/>
      <c r="CU109" s="6"/>
      <c r="CV109" s="7"/>
      <c r="CW109" s="6"/>
      <c r="CX109" s="7"/>
      <c r="CY109" s="8"/>
      <c r="CZ109" s="7"/>
      <c r="DA109" s="6"/>
      <c r="DB109" s="7"/>
      <c r="DC109" s="6"/>
      <c r="DD109" s="7"/>
      <c r="DE109" s="6"/>
      <c r="DF109" s="7"/>
      <c r="DG109" s="8"/>
    </row>
    <row r="110" spans="1:111" x14ac:dyDescent="0.25">
      <c r="A110" s="2"/>
      <c r="B110" s="2"/>
      <c r="C110" s="2"/>
      <c r="D110" s="2"/>
      <c r="E110" s="2"/>
      <c r="F110" s="2"/>
      <c r="G110" s="2" t="s">
        <v>113</v>
      </c>
      <c r="H110" s="2"/>
      <c r="I110" s="6"/>
      <c r="J110" s="7"/>
      <c r="K110" s="6"/>
      <c r="L110" s="7"/>
      <c r="M110" s="6"/>
      <c r="N110" s="7"/>
      <c r="O110" s="8"/>
      <c r="P110" s="7"/>
      <c r="Q110" s="6"/>
      <c r="R110" s="7"/>
      <c r="S110" s="6"/>
      <c r="T110" s="7"/>
      <c r="U110" s="6"/>
      <c r="V110" s="7"/>
      <c r="W110" s="8"/>
      <c r="X110" s="7"/>
      <c r="Y110" s="6"/>
      <c r="Z110" s="7"/>
      <c r="AA110" s="6"/>
      <c r="AB110" s="7"/>
      <c r="AC110" s="6"/>
      <c r="AD110" s="7"/>
      <c r="AE110" s="8"/>
      <c r="AF110" s="7"/>
      <c r="AG110" s="6"/>
      <c r="AH110" s="7"/>
      <c r="AI110" s="6"/>
      <c r="AJ110" s="7"/>
      <c r="AK110" s="6"/>
      <c r="AL110" s="7"/>
      <c r="AM110" s="8"/>
      <c r="AN110" s="7"/>
      <c r="AO110" s="6"/>
      <c r="AP110" s="7"/>
      <c r="AQ110" s="6"/>
      <c r="AR110" s="7"/>
      <c r="AS110" s="6"/>
      <c r="AT110" s="7"/>
      <c r="AU110" s="8"/>
      <c r="AV110" s="7"/>
      <c r="AW110" s="6"/>
      <c r="AX110" s="7"/>
      <c r="AY110" s="6"/>
      <c r="AZ110" s="7"/>
      <c r="BA110" s="6"/>
      <c r="BB110" s="7"/>
      <c r="BC110" s="8"/>
      <c r="BD110" s="7"/>
      <c r="BE110" s="6"/>
      <c r="BF110" s="7"/>
      <c r="BG110" s="6"/>
      <c r="BH110" s="7"/>
      <c r="BI110" s="6"/>
      <c r="BJ110" s="7"/>
      <c r="BK110" s="8"/>
      <c r="BL110" s="7"/>
      <c r="BM110" s="6"/>
      <c r="BN110" s="7"/>
      <c r="BO110" s="6"/>
      <c r="BP110" s="7"/>
      <c r="BQ110" s="6"/>
      <c r="BR110" s="7"/>
      <c r="BS110" s="8"/>
      <c r="BT110" s="7"/>
      <c r="BU110" s="6"/>
      <c r="BV110" s="7"/>
      <c r="BW110" s="6"/>
      <c r="BX110" s="7"/>
      <c r="BY110" s="6"/>
      <c r="BZ110" s="7"/>
      <c r="CA110" s="8"/>
      <c r="CB110" s="7"/>
      <c r="CC110" s="6"/>
      <c r="CD110" s="7"/>
      <c r="CE110" s="6"/>
      <c r="CF110" s="7"/>
      <c r="CG110" s="6"/>
      <c r="CH110" s="7"/>
      <c r="CI110" s="8"/>
      <c r="CJ110" s="7"/>
      <c r="CK110" s="6"/>
      <c r="CL110" s="7"/>
      <c r="CM110" s="6"/>
      <c r="CN110" s="7"/>
      <c r="CO110" s="6"/>
      <c r="CP110" s="7"/>
      <c r="CQ110" s="8"/>
      <c r="CR110" s="7"/>
      <c r="CS110" s="6"/>
      <c r="CT110" s="7"/>
      <c r="CU110" s="6"/>
      <c r="CV110" s="7"/>
      <c r="CW110" s="6"/>
      <c r="CX110" s="7"/>
      <c r="CY110" s="8"/>
      <c r="CZ110" s="7"/>
      <c r="DA110" s="6"/>
      <c r="DB110" s="7"/>
      <c r="DC110" s="6"/>
      <c r="DD110" s="7"/>
      <c r="DE110" s="6"/>
      <c r="DF110" s="7"/>
      <c r="DG110" s="8"/>
    </row>
    <row r="111" spans="1:111" x14ac:dyDescent="0.25">
      <c r="A111" s="2"/>
      <c r="B111" s="2"/>
      <c r="C111" s="2"/>
      <c r="D111" s="2"/>
      <c r="E111" s="2"/>
      <c r="F111" s="2"/>
      <c r="G111" s="2"/>
      <c r="H111" s="2" t="s">
        <v>114</v>
      </c>
      <c r="I111" s="6">
        <v>0</v>
      </c>
      <c r="J111" s="7"/>
      <c r="K111" s="6">
        <v>0</v>
      </c>
      <c r="L111" s="7"/>
      <c r="M111" s="6">
        <f t="shared" ref="M111:M133" si="118">ROUND((I111-K111),5)</f>
        <v>0</v>
      </c>
      <c r="N111" s="7"/>
      <c r="O111" s="8">
        <f t="shared" ref="O111:O133" si="119">ROUND(IF(K111=0, IF(I111=0, 0, 1), I111/K111),5)</f>
        <v>0</v>
      </c>
      <c r="P111" s="7"/>
      <c r="Q111" s="6">
        <v>0</v>
      </c>
      <c r="R111" s="7"/>
      <c r="S111" s="6">
        <v>0</v>
      </c>
      <c r="T111" s="7"/>
      <c r="U111" s="6">
        <f t="shared" ref="U111:U133" si="120">ROUND((Q111-S111),5)</f>
        <v>0</v>
      </c>
      <c r="V111" s="7"/>
      <c r="W111" s="8">
        <f t="shared" ref="W111:W133" si="121">ROUND(IF(S111=0, IF(Q111=0, 0, 1), Q111/S111),5)</f>
        <v>0</v>
      </c>
      <c r="X111" s="7"/>
      <c r="Y111" s="6">
        <v>0</v>
      </c>
      <c r="Z111" s="7"/>
      <c r="AA111" s="6">
        <v>0</v>
      </c>
      <c r="AB111" s="7"/>
      <c r="AC111" s="6">
        <f t="shared" ref="AC111:AC133" si="122">ROUND((Y111-AA111),5)</f>
        <v>0</v>
      </c>
      <c r="AD111" s="7"/>
      <c r="AE111" s="8">
        <f t="shared" ref="AE111:AE133" si="123">ROUND(IF(AA111=0, IF(Y111=0, 0, 1), Y111/AA111),5)</f>
        <v>0</v>
      </c>
      <c r="AF111" s="7"/>
      <c r="AG111" s="6">
        <v>0</v>
      </c>
      <c r="AH111" s="7"/>
      <c r="AI111" s="6">
        <v>0</v>
      </c>
      <c r="AJ111" s="7"/>
      <c r="AK111" s="6">
        <f t="shared" ref="AK111:AK133" si="124">ROUND((AG111-AI111),5)</f>
        <v>0</v>
      </c>
      <c r="AL111" s="7"/>
      <c r="AM111" s="8">
        <f t="shared" ref="AM111:AM133" si="125">ROUND(IF(AI111=0, IF(AG111=0, 0, 1), AG111/AI111),5)</f>
        <v>0</v>
      </c>
      <c r="AN111" s="7"/>
      <c r="AO111" s="6">
        <v>0</v>
      </c>
      <c r="AP111" s="7"/>
      <c r="AQ111" s="6">
        <v>0</v>
      </c>
      <c r="AR111" s="7"/>
      <c r="AS111" s="6">
        <f t="shared" ref="AS111:AS133" si="126">ROUND((AO111-AQ111),5)</f>
        <v>0</v>
      </c>
      <c r="AT111" s="7"/>
      <c r="AU111" s="8">
        <f t="shared" ref="AU111:AU133" si="127">ROUND(IF(AQ111=0, IF(AO111=0, 0, 1), AO111/AQ111),5)</f>
        <v>0</v>
      </c>
      <c r="AV111" s="7"/>
      <c r="AW111" s="6">
        <v>0</v>
      </c>
      <c r="AX111" s="7"/>
      <c r="AY111" s="6">
        <v>0</v>
      </c>
      <c r="AZ111" s="7"/>
      <c r="BA111" s="6">
        <f t="shared" ref="BA111:BA133" si="128">ROUND((AW111-AY111),5)</f>
        <v>0</v>
      </c>
      <c r="BB111" s="7"/>
      <c r="BC111" s="8">
        <f t="shared" ref="BC111:BC133" si="129">ROUND(IF(AY111=0, IF(AW111=0, 0, 1), AW111/AY111),5)</f>
        <v>0</v>
      </c>
      <c r="BD111" s="7"/>
      <c r="BE111" s="6">
        <v>0</v>
      </c>
      <c r="BF111" s="7"/>
      <c r="BG111" s="6">
        <v>0</v>
      </c>
      <c r="BH111" s="7"/>
      <c r="BI111" s="6">
        <f t="shared" ref="BI111:BI133" si="130">ROUND((BE111-BG111),5)</f>
        <v>0</v>
      </c>
      <c r="BJ111" s="7"/>
      <c r="BK111" s="8">
        <f t="shared" ref="BK111:BK133" si="131">ROUND(IF(BG111=0, IF(BE111=0, 0, 1), BE111/BG111),5)</f>
        <v>0</v>
      </c>
      <c r="BL111" s="7"/>
      <c r="BM111" s="6">
        <v>0</v>
      </c>
      <c r="BN111" s="7"/>
      <c r="BO111" s="6">
        <v>0</v>
      </c>
      <c r="BP111" s="7"/>
      <c r="BQ111" s="6">
        <f t="shared" ref="BQ111:BQ133" si="132">ROUND((BM111-BO111),5)</f>
        <v>0</v>
      </c>
      <c r="BR111" s="7"/>
      <c r="BS111" s="8">
        <f t="shared" ref="BS111:BS133" si="133">ROUND(IF(BO111=0, IF(BM111=0, 0, 1), BM111/BO111),5)</f>
        <v>0</v>
      </c>
      <c r="BT111" s="7"/>
      <c r="BU111" s="6">
        <v>0</v>
      </c>
      <c r="BV111" s="7"/>
      <c r="BW111" s="6">
        <v>0</v>
      </c>
      <c r="BX111" s="7"/>
      <c r="BY111" s="6">
        <f t="shared" ref="BY111:BY133" si="134">ROUND((BU111-BW111),5)</f>
        <v>0</v>
      </c>
      <c r="BZ111" s="7"/>
      <c r="CA111" s="8">
        <f t="shared" ref="CA111:CA133" si="135">ROUND(IF(BW111=0, IF(BU111=0, 0, 1), BU111/BW111),5)</f>
        <v>0</v>
      </c>
      <c r="CB111" s="7"/>
      <c r="CC111" s="6">
        <v>0</v>
      </c>
      <c r="CD111" s="7"/>
      <c r="CE111" s="6">
        <v>0</v>
      </c>
      <c r="CF111" s="7"/>
      <c r="CG111" s="6">
        <f t="shared" ref="CG111:CG133" si="136">ROUND((CC111-CE111),5)</f>
        <v>0</v>
      </c>
      <c r="CH111" s="7"/>
      <c r="CI111" s="8">
        <f t="shared" ref="CI111:CI133" si="137">ROUND(IF(CE111=0, IF(CC111=0, 0, 1), CC111/CE111),5)</f>
        <v>0</v>
      </c>
      <c r="CJ111" s="7"/>
      <c r="CK111" s="6">
        <v>0</v>
      </c>
      <c r="CL111" s="7"/>
      <c r="CM111" s="6">
        <v>0</v>
      </c>
      <c r="CN111" s="7"/>
      <c r="CO111" s="6">
        <f t="shared" ref="CO111:CO133" si="138">ROUND((CK111-CM111),5)</f>
        <v>0</v>
      </c>
      <c r="CP111" s="7"/>
      <c r="CQ111" s="8">
        <f t="shared" ref="CQ111:CQ133" si="139">ROUND(IF(CM111=0, IF(CK111=0, 0, 1), CK111/CM111),5)</f>
        <v>0</v>
      </c>
      <c r="CR111" s="7"/>
      <c r="CS111" s="6">
        <v>0</v>
      </c>
      <c r="CT111" s="7"/>
      <c r="CU111" s="6">
        <v>0</v>
      </c>
      <c r="CV111" s="7"/>
      <c r="CW111" s="6">
        <f t="shared" ref="CW111:CW133" si="140">ROUND((CS111-CU111),5)</f>
        <v>0</v>
      </c>
      <c r="CX111" s="7"/>
      <c r="CY111" s="8">
        <f t="shared" ref="CY111:CY133" si="141">ROUND(IF(CU111=0, IF(CS111=0, 0, 1), CS111/CU111),5)</f>
        <v>0</v>
      </c>
      <c r="CZ111" s="7"/>
      <c r="DA111" s="6">
        <f t="shared" ref="DA111:DA133" si="142">ROUND(I111+Q111+Y111+AG111+AO111+AW111+BE111+BM111+BU111+CC111+CK111+CS111,5)</f>
        <v>0</v>
      </c>
      <c r="DB111" s="7"/>
      <c r="DC111" s="6">
        <f t="shared" ref="DC111:DC133" si="143">ROUND(K111+S111+AA111+AI111+AQ111+AY111+BG111+BO111+BW111+CE111+CM111+CU111,5)</f>
        <v>0</v>
      </c>
      <c r="DD111" s="7"/>
      <c r="DE111" s="6">
        <f t="shared" ref="DE111:DE133" si="144">ROUND((DA111-DC111),5)</f>
        <v>0</v>
      </c>
      <c r="DF111" s="7"/>
      <c r="DG111" s="8">
        <f t="shared" ref="DG111:DG133" si="145">ROUND(IF(DC111=0, IF(DA111=0, 0, 1), DA111/DC111),5)</f>
        <v>0</v>
      </c>
    </row>
    <row r="112" spans="1:111" ht="15.75" thickBot="1" x14ac:dyDescent="0.3">
      <c r="A112" s="2"/>
      <c r="B112" s="2"/>
      <c r="C112" s="2"/>
      <c r="D112" s="2"/>
      <c r="E112" s="2"/>
      <c r="F112" s="2"/>
      <c r="G112" s="2"/>
      <c r="H112" s="2" t="s">
        <v>115</v>
      </c>
      <c r="I112" s="9">
        <v>0</v>
      </c>
      <c r="J112" s="7"/>
      <c r="K112" s="9">
        <v>0</v>
      </c>
      <c r="L112" s="7"/>
      <c r="M112" s="9">
        <f t="shared" si="118"/>
        <v>0</v>
      </c>
      <c r="N112" s="7"/>
      <c r="O112" s="10">
        <f t="shared" si="119"/>
        <v>0</v>
      </c>
      <c r="P112" s="7"/>
      <c r="Q112" s="9">
        <v>3775.45</v>
      </c>
      <c r="R112" s="7"/>
      <c r="S112" s="9">
        <v>0</v>
      </c>
      <c r="T112" s="7"/>
      <c r="U112" s="9">
        <f t="shared" si="120"/>
        <v>3775.45</v>
      </c>
      <c r="V112" s="7"/>
      <c r="W112" s="10">
        <f t="shared" si="121"/>
        <v>1</v>
      </c>
      <c r="X112" s="7"/>
      <c r="Y112" s="9">
        <v>0</v>
      </c>
      <c r="Z112" s="7"/>
      <c r="AA112" s="9">
        <v>0</v>
      </c>
      <c r="AB112" s="7"/>
      <c r="AC112" s="9">
        <f t="shared" si="122"/>
        <v>0</v>
      </c>
      <c r="AD112" s="7"/>
      <c r="AE112" s="10">
        <f t="shared" si="123"/>
        <v>0</v>
      </c>
      <c r="AF112" s="7"/>
      <c r="AG112" s="9">
        <v>0</v>
      </c>
      <c r="AH112" s="7"/>
      <c r="AI112" s="9">
        <v>0</v>
      </c>
      <c r="AJ112" s="7"/>
      <c r="AK112" s="9">
        <f t="shared" si="124"/>
        <v>0</v>
      </c>
      <c r="AL112" s="7"/>
      <c r="AM112" s="10">
        <f t="shared" si="125"/>
        <v>0</v>
      </c>
      <c r="AN112" s="7"/>
      <c r="AO112" s="9">
        <v>676.18</v>
      </c>
      <c r="AP112" s="7"/>
      <c r="AQ112" s="9">
        <v>0</v>
      </c>
      <c r="AR112" s="7"/>
      <c r="AS112" s="9">
        <f t="shared" si="126"/>
        <v>676.18</v>
      </c>
      <c r="AT112" s="7"/>
      <c r="AU112" s="10">
        <f t="shared" si="127"/>
        <v>1</v>
      </c>
      <c r="AV112" s="7"/>
      <c r="AW112" s="9">
        <v>0</v>
      </c>
      <c r="AX112" s="7"/>
      <c r="AY112" s="9">
        <v>0</v>
      </c>
      <c r="AZ112" s="7"/>
      <c r="BA112" s="9">
        <f t="shared" si="128"/>
        <v>0</v>
      </c>
      <c r="BB112" s="7"/>
      <c r="BC112" s="10">
        <f t="shared" si="129"/>
        <v>0</v>
      </c>
      <c r="BD112" s="7"/>
      <c r="BE112" s="9">
        <v>0</v>
      </c>
      <c r="BF112" s="7"/>
      <c r="BG112" s="9">
        <v>0</v>
      </c>
      <c r="BH112" s="7"/>
      <c r="BI112" s="9">
        <f t="shared" si="130"/>
        <v>0</v>
      </c>
      <c r="BJ112" s="7"/>
      <c r="BK112" s="10">
        <f t="shared" si="131"/>
        <v>0</v>
      </c>
      <c r="BL112" s="7"/>
      <c r="BM112" s="9">
        <v>0</v>
      </c>
      <c r="BN112" s="7"/>
      <c r="BO112" s="9">
        <v>0</v>
      </c>
      <c r="BP112" s="7"/>
      <c r="BQ112" s="9">
        <f t="shared" si="132"/>
        <v>0</v>
      </c>
      <c r="BR112" s="7"/>
      <c r="BS112" s="10">
        <f t="shared" si="133"/>
        <v>0</v>
      </c>
      <c r="BT112" s="7"/>
      <c r="BU112" s="9">
        <v>0</v>
      </c>
      <c r="BV112" s="7"/>
      <c r="BW112" s="9">
        <v>0</v>
      </c>
      <c r="BX112" s="7"/>
      <c r="BY112" s="9">
        <f t="shared" si="134"/>
        <v>0</v>
      </c>
      <c r="BZ112" s="7"/>
      <c r="CA112" s="10">
        <f t="shared" si="135"/>
        <v>0</v>
      </c>
      <c r="CB112" s="7"/>
      <c r="CC112" s="9">
        <v>614.79999999999995</v>
      </c>
      <c r="CD112" s="7"/>
      <c r="CE112" s="9">
        <v>0</v>
      </c>
      <c r="CF112" s="7"/>
      <c r="CG112" s="9">
        <f t="shared" si="136"/>
        <v>614.79999999999995</v>
      </c>
      <c r="CH112" s="7"/>
      <c r="CI112" s="10">
        <f t="shared" si="137"/>
        <v>1</v>
      </c>
      <c r="CJ112" s="7"/>
      <c r="CK112" s="9">
        <v>0</v>
      </c>
      <c r="CL112" s="7"/>
      <c r="CM112" s="9">
        <v>0</v>
      </c>
      <c r="CN112" s="7"/>
      <c r="CO112" s="9">
        <f t="shared" si="138"/>
        <v>0</v>
      </c>
      <c r="CP112" s="7"/>
      <c r="CQ112" s="10">
        <f t="shared" si="139"/>
        <v>0</v>
      </c>
      <c r="CR112" s="7"/>
      <c r="CS112" s="9">
        <v>0</v>
      </c>
      <c r="CT112" s="7"/>
      <c r="CU112" s="9">
        <v>0</v>
      </c>
      <c r="CV112" s="7"/>
      <c r="CW112" s="9">
        <f t="shared" si="140"/>
        <v>0</v>
      </c>
      <c r="CX112" s="7"/>
      <c r="CY112" s="10">
        <f t="shared" si="141"/>
        <v>0</v>
      </c>
      <c r="CZ112" s="7"/>
      <c r="DA112" s="9">
        <f t="shared" si="142"/>
        <v>5066.43</v>
      </c>
      <c r="DB112" s="7"/>
      <c r="DC112" s="9">
        <f t="shared" si="143"/>
        <v>0</v>
      </c>
      <c r="DD112" s="7"/>
      <c r="DE112" s="9">
        <f t="shared" si="144"/>
        <v>5066.43</v>
      </c>
      <c r="DF112" s="7"/>
      <c r="DG112" s="10">
        <f t="shared" si="145"/>
        <v>1</v>
      </c>
    </row>
    <row r="113" spans="1:111" x14ac:dyDescent="0.25">
      <c r="A113" s="2"/>
      <c r="B113" s="2"/>
      <c r="C113" s="2"/>
      <c r="D113" s="2"/>
      <c r="E113" s="2"/>
      <c r="F113" s="2"/>
      <c r="G113" s="2" t="s">
        <v>116</v>
      </c>
      <c r="H113" s="2"/>
      <c r="I113" s="6">
        <f>ROUND(SUM(I110:I112),5)</f>
        <v>0</v>
      </c>
      <c r="J113" s="7"/>
      <c r="K113" s="6">
        <f>ROUND(SUM(K110:K112),5)</f>
        <v>0</v>
      </c>
      <c r="L113" s="7"/>
      <c r="M113" s="6">
        <f t="shared" si="118"/>
        <v>0</v>
      </c>
      <c r="N113" s="7"/>
      <c r="O113" s="8">
        <f t="shared" si="119"/>
        <v>0</v>
      </c>
      <c r="P113" s="7"/>
      <c r="Q113" s="6">
        <f>ROUND(SUM(Q110:Q112),5)</f>
        <v>3775.45</v>
      </c>
      <c r="R113" s="7"/>
      <c r="S113" s="6">
        <f>ROUND(SUM(S110:S112),5)</f>
        <v>0</v>
      </c>
      <c r="T113" s="7"/>
      <c r="U113" s="6">
        <f t="shared" si="120"/>
        <v>3775.45</v>
      </c>
      <c r="V113" s="7"/>
      <c r="W113" s="8">
        <f t="shared" si="121"/>
        <v>1</v>
      </c>
      <c r="X113" s="7"/>
      <c r="Y113" s="6">
        <f>ROUND(SUM(Y110:Y112),5)</f>
        <v>0</v>
      </c>
      <c r="Z113" s="7"/>
      <c r="AA113" s="6">
        <f>ROUND(SUM(AA110:AA112),5)</f>
        <v>0</v>
      </c>
      <c r="AB113" s="7"/>
      <c r="AC113" s="6">
        <f t="shared" si="122"/>
        <v>0</v>
      </c>
      <c r="AD113" s="7"/>
      <c r="AE113" s="8">
        <f t="shared" si="123"/>
        <v>0</v>
      </c>
      <c r="AF113" s="7"/>
      <c r="AG113" s="6">
        <f>ROUND(SUM(AG110:AG112),5)</f>
        <v>0</v>
      </c>
      <c r="AH113" s="7"/>
      <c r="AI113" s="6">
        <f>ROUND(SUM(AI110:AI112),5)</f>
        <v>0</v>
      </c>
      <c r="AJ113" s="7"/>
      <c r="AK113" s="6">
        <f t="shared" si="124"/>
        <v>0</v>
      </c>
      <c r="AL113" s="7"/>
      <c r="AM113" s="8">
        <f t="shared" si="125"/>
        <v>0</v>
      </c>
      <c r="AN113" s="7"/>
      <c r="AO113" s="6">
        <f>ROUND(SUM(AO110:AO112),5)</f>
        <v>676.18</v>
      </c>
      <c r="AP113" s="7"/>
      <c r="AQ113" s="6">
        <f>ROUND(SUM(AQ110:AQ112),5)</f>
        <v>0</v>
      </c>
      <c r="AR113" s="7"/>
      <c r="AS113" s="6">
        <f t="shared" si="126"/>
        <v>676.18</v>
      </c>
      <c r="AT113" s="7"/>
      <c r="AU113" s="8">
        <f t="shared" si="127"/>
        <v>1</v>
      </c>
      <c r="AV113" s="7"/>
      <c r="AW113" s="6">
        <f>ROUND(SUM(AW110:AW112),5)</f>
        <v>0</v>
      </c>
      <c r="AX113" s="7"/>
      <c r="AY113" s="6">
        <f>ROUND(SUM(AY110:AY112),5)</f>
        <v>0</v>
      </c>
      <c r="AZ113" s="7"/>
      <c r="BA113" s="6">
        <f t="shared" si="128"/>
        <v>0</v>
      </c>
      <c r="BB113" s="7"/>
      <c r="BC113" s="8">
        <f t="shared" si="129"/>
        <v>0</v>
      </c>
      <c r="BD113" s="7"/>
      <c r="BE113" s="6">
        <f>ROUND(SUM(BE110:BE112),5)</f>
        <v>0</v>
      </c>
      <c r="BF113" s="7"/>
      <c r="BG113" s="6">
        <f>ROUND(SUM(BG110:BG112),5)</f>
        <v>0</v>
      </c>
      <c r="BH113" s="7"/>
      <c r="BI113" s="6">
        <f t="shared" si="130"/>
        <v>0</v>
      </c>
      <c r="BJ113" s="7"/>
      <c r="BK113" s="8">
        <f t="shared" si="131"/>
        <v>0</v>
      </c>
      <c r="BL113" s="7"/>
      <c r="BM113" s="6">
        <f>ROUND(SUM(BM110:BM112),5)</f>
        <v>0</v>
      </c>
      <c r="BN113" s="7"/>
      <c r="BO113" s="6">
        <f>ROUND(SUM(BO110:BO112),5)</f>
        <v>0</v>
      </c>
      <c r="BP113" s="7"/>
      <c r="BQ113" s="6">
        <f t="shared" si="132"/>
        <v>0</v>
      </c>
      <c r="BR113" s="7"/>
      <c r="BS113" s="8">
        <f t="shared" si="133"/>
        <v>0</v>
      </c>
      <c r="BT113" s="7"/>
      <c r="BU113" s="6">
        <f>ROUND(SUM(BU110:BU112),5)</f>
        <v>0</v>
      </c>
      <c r="BV113" s="7"/>
      <c r="BW113" s="6">
        <f>ROUND(SUM(BW110:BW112),5)</f>
        <v>0</v>
      </c>
      <c r="BX113" s="7"/>
      <c r="BY113" s="6">
        <f t="shared" si="134"/>
        <v>0</v>
      </c>
      <c r="BZ113" s="7"/>
      <c r="CA113" s="8">
        <f t="shared" si="135"/>
        <v>0</v>
      </c>
      <c r="CB113" s="7"/>
      <c r="CC113" s="6">
        <f>ROUND(SUM(CC110:CC112),5)</f>
        <v>614.79999999999995</v>
      </c>
      <c r="CD113" s="7"/>
      <c r="CE113" s="6">
        <f>ROUND(SUM(CE110:CE112),5)</f>
        <v>0</v>
      </c>
      <c r="CF113" s="7"/>
      <c r="CG113" s="6">
        <f t="shared" si="136"/>
        <v>614.79999999999995</v>
      </c>
      <c r="CH113" s="7"/>
      <c r="CI113" s="8">
        <f t="shared" si="137"/>
        <v>1</v>
      </c>
      <c r="CJ113" s="7"/>
      <c r="CK113" s="6">
        <f>ROUND(SUM(CK110:CK112),5)</f>
        <v>0</v>
      </c>
      <c r="CL113" s="7"/>
      <c r="CM113" s="6">
        <f>ROUND(SUM(CM110:CM112),5)</f>
        <v>0</v>
      </c>
      <c r="CN113" s="7"/>
      <c r="CO113" s="6">
        <f t="shared" si="138"/>
        <v>0</v>
      </c>
      <c r="CP113" s="7"/>
      <c r="CQ113" s="8">
        <f t="shared" si="139"/>
        <v>0</v>
      </c>
      <c r="CR113" s="7"/>
      <c r="CS113" s="6">
        <f>ROUND(SUM(CS110:CS112),5)</f>
        <v>0</v>
      </c>
      <c r="CT113" s="7"/>
      <c r="CU113" s="6">
        <f>ROUND(SUM(CU110:CU112),5)</f>
        <v>0</v>
      </c>
      <c r="CV113" s="7"/>
      <c r="CW113" s="6">
        <f t="shared" si="140"/>
        <v>0</v>
      </c>
      <c r="CX113" s="7"/>
      <c r="CY113" s="8">
        <f t="shared" si="141"/>
        <v>0</v>
      </c>
      <c r="CZ113" s="7"/>
      <c r="DA113" s="6">
        <f t="shared" si="142"/>
        <v>5066.43</v>
      </c>
      <c r="DB113" s="7"/>
      <c r="DC113" s="6">
        <f t="shared" si="143"/>
        <v>0</v>
      </c>
      <c r="DD113" s="7"/>
      <c r="DE113" s="6">
        <f t="shared" si="144"/>
        <v>5066.43</v>
      </c>
      <c r="DF113" s="7"/>
      <c r="DG113" s="8">
        <f t="shared" si="145"/>
        <v>1</v>
      </c>
    </row>
    <row r="114" spans="1:111" x14ac:dyDescent="0.25">
      <c r="A114" s="2"/>
      <c r="B114" s="2"/>
      <c r="C114" s="2"/>
      <c r="D114" s="2"/>
      <c r="E114" s="2"/>
      <c r="F114" s="2"/>
      <c r="G114" s="2" t="s">
        <v>117</v>
      </c>
      <c r="H114" s="2"/>
      <c r="I114" s="6">
        <v>66.87</v>
      </c>
      <c r="J114" s="7"/>
      <c r="K114" s="6">
        <v>0</v>
      </c>
      <c r="L114" s="7"/>
      <c r="M114" s="6">
        <f t="shared" si="118"/>
        <v>66.87</v>
      </c>
      <c r="N114" s="7"/>
      <c r="O114" s="8">
        <f t="shared" si="119"/>
        <v>1</v>
      </c>
      <c r="P114" s="7"/>
      <c r="Q114" s="6">
        <v>66.87</v>
      </c>
      <c r="R114" s="7"/>
      <c r="S114" s="6">
        <v>0</v>
      </c>
      <c r="T114" s="7"/>
      <c r="U114" s="6">
        <f t="shared" si="120"/>
        <v>66.87</v>
      </c>
      <c r="V114" s="7"/>
      <c r="W114" s="8">
        <f t="shared" si="121"/>
        <v>1</v>
      </c>
      <c r="X114" s="7"/>
      <c r="Y114" s="6">
        <v>66.87</v>
      </c>
      <c r="Z114" s="7"/>
      <c r="AA114" s="6">
        <v>0</v>
      </c>
      <c r="AB114" s="7"/>
      <c r="AC114" s="6">
        <f t="shared" si="122"/>
        <v>66.87</v>
      </c>
      <c r="AD114" s="7"/>
      <c r="AE114" s="8">
        <f t="shared" si="123"/>
        <v>1</v>
      </c>
      <c r="AF114" s="7"/>
      <c r="AG114" s="6">
        <v>71.97</v>
      </c>
      <c r="AH114" s="7"/>
      <c r="AI114" s="6">
        <v>0</v>
      </c>
      <c r="AJ114" s="7"/>
      <c r="AK114" s="6">
        <f t="shared" si="124"/>
        <v>71.97</v>
      </c>
      <c r="AL114" s="7"/>
      <c r="AM114" s="8">
        <f t="shared" si="125"/>
        <v>1</v>
      </c>
      <c r="AN114" s="7"/>
      <c r="AO114" s="6">
        <v>71.97</v>
      </c>
      <c r="AP114" s="7"/>
      <c r="AQ114" s="6">
        <v>0</v>
      </c>
      <c r="AR114" s="7"/>
      <c r="AS114" s="6">
        <f t="shared" si="126"/>
        <v>71.97</v>
      </c>
      <c r="AT114" s="7"/>
      <c r="AU114" s="8">
        <f t="shared" si="127"/>
        <v>1</v>
      </c>
      <c r="AV114" s="7"/>
      <c r="AW114" s="6">
        <v>138.16999999999999</v>
      </c>
      <c r="AX114" s="7"/>
      <c r="AY114" s="6">
        <v>0</v>
      </c>
      <c r="AZ114" s="7"/>
      <c r="BA114" s="6">
        <f t="shared" si="128"/>
        <v>138.16999999999999</v>
      </c>
      <c r="BB114" s="7"/>
      <c r="BC114" s="8">
        <f t="shared" si="129"/>
        <v>1</v>
      </c>
      <c r="BD114" s="7"/>
      <c r="BE114" s="6">
        <v>139.31</v>
      </c>
      <c r="BF114" s="7"/>
      <c r="BG114" s="6">
        <v>0</v>
      </c>
      <c r="BH114" s="7"/>
      <c r="BI114" s="6">
        <f t="shared" si="130"/>
        <v>139.31</v>
      </c>
      <c r="BJ114" s="7"/>
      <c r="BK114" s="8">
        <f t="shared" si="131"/>
        <v>1</v>
      </c>
      <c r="BL114" s="7"/>
      <c r="BM114" s="6">
        <v>73.94</v>
      </c>
      <c r="BN114" s="7"/>
      <c r="BO114" s="6">
        <v>0</v>
      </c>
      <c r="BP114" s="7"/>
      <c r="BQ114" s="6">
        <f t="shared" si="132"/>
        <v>73.94</v>
      </c>
      <c r="BR114" s="7"/>
      <c r="BS114" s="8">
        <f t="shared" si="133"/>
        <v>1</v>
      </c>
      <c r="BT114" s="7"/>
      <c r="BU114" s="6">
        <v>73.94</v>
      </c>
      <c r="BV114" s="7"/>
      <c r="BW114" s="6">
        <v>0</v>
      </c>
      <c r="BX114" s="7"/>
      <c r="BY114" s="6">
        <f t="shared" si="134"/>
        <v>73.94</v>
      </c>
      <c r="BZ114" s="7"/>
      <c r="CA114" s="8">
        <f t="shared" si="135"/>
        <v>1</v>
      </c>
      <c r="CB114" s="7"/>
      <c r="CC114" s="6">
        <v>73.94</v>
      </c>
      <c r="CD114" s="7"/>
      <c r="CE114" s="6">
        <v>0</v>
      </c>
      <c r="CF114" s="7"/>
      <c r="CG114" s="6">
        <f t="shared" si="136"/>
        <v>73.94</v>
      </c>
      <c r="CH114" s="7"/>
      <c r="CI114" s="8">
        <f t="shared" si="137"/>
        <v>1</v>
      </c>
      <c r="CJ114" s="7"/>
      <c r="CK114" s="6">
        <v>147.88</v>
      </c>
      <c r="CL114" s="7"/>
      <c r="CM114" s="6">
        <v>0</v>
      </c>
      <c r="CN114" s="7"/>
      <c r="CO114" s="6">
        <f t="shared" si="138"/>
        <v>147.88</v>
      </c>
      <c r="CP114" s="7"/>
      <c r="CQ114" s="8">
        <f t="shared" si="139"/>
        <v>1</v>
      </c>
      <c r="CR114" s="7"/>
      <c r="CS114" s="6">
        <v>0</v>
      </c>
      <c r="CT114" s="7"/>
      <c r="CU114" s="6">
        <v>0</v>
      </c>
      <c r="CV114" s="7"/>
      <c r="CW114" s="6">
        <f t="shared" si="140"/>
        <v>0</v>
      </c>
      <c r="CX114" s="7"/>
      <c r="CY114" s="8">
        <f t="shared" si="141"/>
        <v>0</v>
      </c>
      <c r="CZ114" s="7"/>
      <c r="DA114" s="6">
        <f t="shared" si="142"/>
        <v>991.73</v>
      </c>
      <c r="DB114" s="7"/>
      <c r="DC114" s="6">
        <f t="shared" si="143"/>
        <v>0</v>
      </c>
      <c r="DD114" s="7"/>
      <c r="DE114" s="6">
        <f t="shared" si="144"/>
        <v>991.73</v>
      </c>
      <c r="DF114" s="7"/>
      <c r="DG114" s="8">
        <f t="shared" si="145"/>
        <v>1</v>
      </c>
    </row>
    <row r="115" spans="1:111" x14ac:dyDescent="0.25">
      <c r="A115" s="2"/>
      <c r="B115" s="2"/>
      <c r="C115" s="2"/>
      <c r="D115" s="2"/>
      <c r="E115" s="2"/>
      <c r="F115" s="2"/>
      <c r="G115" s="2" t="s">
        <v>118</v>
      </c>
      <c r="H115" s="2"/>
      <c r="I115" s="6">
        <v>0</v>
      </c>
      <c r="J115" s="7"/>
      <c r="K115" s="6">
        <v>500</v>
      </c>
      <c r="L115" s="7"/>
      <c r="M115" s="6">
        <f t="shared" si="118"/>
        <v>-500</v>
      </c>
      <c r="N115" s="7"/>
      <c r="O115" s="8">
        <f t="shared" si="119"/>
        <v>0</v>
      </c>
      <c r="P115" s="7"/>
      <c r="Q115" s="6">
        <v>3904.5</v>
      </c>
      <c r="R115" s="7"/>
      <c r="S115" s="6">
        <v>500</v>
      </c>
      <c r="T115" s="7"/>
      <c r="U115" s="6">
        <f t="shared" si="120"/>
        <v>3404.5</v>
      </c>
      <c r="V115" s="7"/>
      <c r="W115" s="8">
        <f t="shared" si="121"/>
        <v>7.8090000000000002</v>
      </c>
      <c r="X115" s="7"/>
      <c r="Y115" s="6">
        <v>28.37</v>
      </c>
      <c r="Z115" s="7"/>
      <c r="AA115" s="6">
        <v>500</v>
      </c>
      <c r="AB115" s="7"/>
      <c r="AC115" s="6">
        <f t="shared" si="122"/>
        <v>-471.63</v>
      </c>
      <c r="AD115" s="7"/>
      <c r="AE115" s="8">
        <f t="shared" si="123"/>
        <v>5.6739999999999999E-2</v>
      </c>
      <c r="AF115" s="7"/>
      <c r="AG115" s="6">
        <v>43.79</v>
      </c>
      <c r="AH115" s="7"/>
      <c r="AI115" s="6">
        <v>500</v>
      </c>
      <c r="AJ115" s="7"/>
      <c r="AK115" s="6">
        <f t="shared" si="124"/>
        <v>-456.21</v>
      </c>
      <c r="AL115" s="7"/>
      <c r="AM115" s="8">
        <f t="shared" si="125"/>
        <v>8.7580000000000005E-2</v>
      </c>
      <c r="AN115" s="7"/>
      <c r="AO115" s="6">
        <v>100.5</v>
      </c>
      <c r="AP115" s="7"/>
      <c r="AQ115" s="6">
        <v>500</v>
      </c>
      <c r="AR115" s="7"/>
      <c r="AS115" s="6">
        <f t="shared" si="126"/>
        <v>-399.5</v>
      </c>
      <c r="AT115" s="7"/>
      <c r="AU115" s="8">
        <f t="shared" si="127"/>
        <v>0.20100000000000001</v>
      </c>
      <c r="AV115" s="7"/>
      <c r="AW115" s="6">
        <v>0</v>
      </c>
      <c r="AX115" s="7"/>
      <c r="AY115" s="6">
        <v>500</v>
      </c>
      <c r="AZ115" s="7"/>
      <c r="BA115" s="6">
        <f t="shared" si="128"/>
        <v>-500</v>
      </c>
      <c r="BB115" s="7"/>
      <c r="BC115" s="8">
        <f t="shared" si="129"/>
        <v>0</v>
      </c>
      <c r="BD115" s="7"/>
      <c r="BE115" s="6">
        <v>231.01</v>
      </c>
      <c r="BF115" s="7"/>
      <c r="BG115" s="6">
        <v>500</v>
      </c>
      <c r="BH115" s="7"/>
      <c r="BI115" s="6">
        <f t="shared" si="130"/>
        <v>-268.99</v>
      </c>
      <c r="BJ115" s="7"/>
      <c r="BK115" s="8">
        <f t="shared" si="131"/>
        <v>0.46201999999999999</v>
      </c>
      <c r="BL115" s="7"/>
      <c r="BM115" s="6">
        <v>0</v>
      </c>
      <c r="BN115" s="7"/>
      <c r="BO115" s="6">
        <v>500</v>
      </c>
      <c r="BP115" s="7"/>
      <c r="BQ115" s="6">
        <f t="shared" si="132"/>
        <v>-500</v>
      </c>
      <c r="BR115" s="7"/>
      <c r="BS115" s="8">
        <f t="shared" si="133"/>
        <v>0</v>
      </c>
      <c r="BT115" s="7"/>
      <c r="BU115" s="6">
        <v>156.22</v>
      </c>
      <c r="BV115" s="7"/>
      <c r="BW115" s="6">
        <v>500</v>
      </c>
      <c r="BX115" s="7"/>
      <c r="BY115" s="6">
        <f t="shared" si="134"/>
        <v>-343.78</v>
      </c>
      <c r="BZ115" s="7"/>
      <c r="CA115" s="8">
        <f t="shared" si="135"/>
        <v>0.31244</v>
      </c>
      <c r="CB115" s="7"/>
      <c r="CC115" s="6">
        <v>168.43</v>
      </c>
      <c r="CD115" s="7"/>
      <c r="CE115" s="6">
        <v>500</v>
      </c>
      <c r="CF115" s="7"/>
      <c r="CG115" s="6">
        <f t="shared" si="136"/>
        <v>-331.57</v>
      </c>
      <c r="CH115" s="7"/>
      <c r="CI115" s="8">
        <f t="shared" si="137"/>
        <v>0.33685999999999999</v>
      </c>
      <c r="CJ115" s="7"/>
      <c r="CK115" s="6">
        <v>80</v>
      </c>
      <c r="CL115" s="7"/>
      <c r="CM115" s="6">
        <v>500</v>
      </c>
      <c r="CN115" s="7"/>
      <c r="CO115" s="6">
        <f t="shared" si="138"/>
        <v>-420</v>
      </c>
      <c r="CP115" s="7"/>
      <c r="CQ115" s="8">
        <f t="shared" si="139"/>
        <v>0.16</v>
      </c>
      <c r="CR115" s="7"/>
      <c r="CS115" s="6">
        <v>0</v>
      </c>
      <c r="CT115" s="7"/>
      <c r="CU115" s="6">
        <v>467.74</v>
      </c>
      <c r="CV115" s="7"/>
      <c r="CW115" s="6">
        <f t="shared" si="140"/>
        <v>-467.74</v>
      </c>
      <c r="CX115" s="7"/>
      <c r="CY115" s="8">
        <f t="shared" si="141"/>
        <v>0</v>
      </c>
      <c r="CZ115" s="7"/>
      <c r="DA115" s="6">
        <f t="shared" si="142"/>
        <v>4712.82</v>
      </c>
      <c r="DB115" s="7"/>
      <c r="DC115" s="6">
        <f t="shared" si="143"/>
        <v>5967.74</v>
      </c>
      <c r="DD115" s="7"/>
      <c r="DE115" s="6">
        <f t="shared" si="144"/>
        <v>-1254.92</v>
      </c>
      <c r="DF115" s="7"/>
      <c r="DG115" s="8">
        <f t="shared" si="145"/>
        <v>0.78971999999999998</v>
      </c>
    </row>
    <row r="116" spans="1:111" x14ac:dyDescent="0.25">
      <c r="A116" s="2"/>
      <c r="B116" s="2"/>
      <c r="C116" s="2"/>
      <c r="D116" s="2"/>
      <c r="E116" s="2"/>
      <c r="F116" s="2"/>
      <c r="G116" s="2" t="s">
        <v>119</v>
      </c>
      <c r="H116" s="2"/>
      <c r="I116" s="6">
        <v>0</v>
      </c>
      <c r="J116" s="7"/>
      <c r="K116" s="6">
        <v>0</v>
      </c>
      <c r="L116" s="7"/>
      <c r="M116" s="6">
        <f t="shared" si="118"/>
        <v>0</v>
      </c>
      <c r="N116" s="7"/>
      <c r="O116" s="8">
        <f t="shared" si="119"/>
        <v>0</v>
      </c>
      <c r="P116" s="7"/>
      <c r="Q116" s="6">
        <v>0</v>
      </c>
      <c r="R116" s="7"/>
      <c r="S116" s="6">
        <v>0</v>
      </c>
      <c r="T116" s="7"/>
      <c r="U116" s="6">
        <f t="shared" si="120"/>
        <v>0</v>
      </c>
      <c r="V116" s="7"/>
      <c r="W116" s="8">
        <f t="shared" si="121"/>
        <v>0</v>
      </c>
      <c r="X116" s="7"/>
      <c r="Y116" s="6">
        <v>0</v>
      </c>
      <c r="Z116" s="7"/>
      <c r="AA116" s="6">
        <v>0</v>
      </c>
      <c r="AB116" s="7"/>
      <c r="AC116" s="6">
        <f t="shared" si="122"/>
        <v>0</v>
      </c>
      <c r="AD116" s="7"/>
      <c r="AE116" s="8">
        <f t="shared" si="123"/>
        <v>0</v>
      </c>
      <c r="AF116" s="7"/>
      <c r="AG116" s="6">
        <v>0</v>
      </c>
      <c r="AH116" s="7"/>
      <c r="AI116" s="6">
        <v>0</v>
      </c>
      <c r="AJ116" s="7"/>
      <c r="AK116" s="6">
        <f t="shared" si="124"/>
        <v>0</v>
      </c>
      <c r="AL116" s="7"/>
      <c r="AM116" s="8">
        <f t="shared" si="125"/>
        <v>0</v>
      </c>
      <c r="AN116" s="7"/>
      <c r="AO116" s="6">
        <v>0</v>
      </c>
      <c r="AP116" s="7"/>
      <c r="AQ116" s="6">
        <v>0</v>
      </c>
      <c r="AR116" s="7"/>
      <c r="AS116" s="6">
        <f t="shared" si="126"/>
        <v>0</v>
      </c>
      <c r="AT116" s="7"/>
      <c r="AU116" s="8">
        <f t="shared" si="127"/>
        <v>0</v>
      </c>
      <c r="AV116" s="7"/>
      <c r="AW116" s="6">
        <v>0</v>
      </c>
      <c r="AX116" s="7"/>
      <c r="AY116" s="6">
        <v>0</v>
      </c>
      <c r="AZ116" s="7"/>
      <c r="BA116" s="6">
        <f t="shared" si="128"/>
        <v>0</v>
      </c>
      <c r="BB116" s="7"/>
      <c r="BC116" s="8">
        <f t="shared" si="129"/>
        <v>0</v>
      </c>
      <c r="BD116" s="7"/>
      <c r="BE116" s="6">
        <v>0</v>
      </c>
      <c r="BF116" s="7"/>
      <c r="BG116" s="6">
        <v>0</v>
      </c>
      <c r="BH116" s="7"/>
      <c r="BI116" s="6">
        <f t="shared" si="130"/>
        <v>0</v>
      </c>
      <c r="BJ116" s="7"/>
      <c r="BK116" s="8">
        <f t="shared" si="131"/>
        <v>0</v>
      </c>
      <c r="BL116" s="7"/>
      <c r="BM116" s="6">
        <v>0</v>
      </c>
      <c r="BN116" s="7"/>
      <c r="BO116" s="6">
        <v>0</v>
      </c>
      <c r="BP116" s="7"/>
      <c r="BQ116" s="6">
        <f t="shared" si="132"/>
        <v>0</v>
      </c>
      <c r="BR116" s="7"/>
      <c r="BS116" s="8">
        <f t="shared" si="133"/>
        <v>0</v>
      </c>
      <c r="BT116" s="7"/>
      <c r="BU116" s="6">
        <v>0</v>
      </c>
      <c r="BV116" s="7"/>
      <c r="BW116" s="6">
        <v>0</v>
      </c>
      <c r="BX116" s="7"/>
      <c r="BY116" s="6">
        <f t="shared" si="134"/>
        <v>0</v>
      </c>
      <c r="BZ116" s="7"/>
      <c r="CA116" s="8">
        <f t="shared" si="135"/>
        <v>0</v>
      </c>
      <c r="CB116" s="7"/>
      <c r="CC116" s="6">
        <v>0</v>
      </c>
      <c r="CD116" s="7"/>
      <c r="CE116" s="6">
        <v>0</v>
      </c>
      <c r="CF116" s="7"/>
      <c r="CG116" s="6">
        <f t="shared" si="136"/>
        <v>0</v>
      </c>
      <c r="CH116" s="7"/>
      <c r="CI116" s="8">
        <f t="shared" si="137"/>
        <v>0</v>
      </c>
      <c r="CJ116" s="7"/>
      <c r="CK116" s="6">
        <v>0</v>
      </c>
      <c r="CL116" s="7"/>
      <c r="CM116" s="6">
        <v>0</v>
      </c>
      <c r="CN116" s="7"/>
      <c r="CO116" s="6">
        <f t="shared" si="138"/>
        <v>0</v>
      </c>
      <c r="CP116" s="7"/>
      <c r="CQ116" s="8">
        <f t="shared" si="139"/>
        <v>0</v>
      </c>
      <c r="CR116" s="7"/>
      <c r="CS116" s="6">
        <v>0</v>
      </c>
      <c r="CT116" s="7"/>
      <c r="CU116" s="6">
        <v>0</v>
      </c>
      <c r="CV116" s="7"/>
      <c r="CW116" s="6">
        <f t="shared" si="140"/>
        <v>0</v>
      </c>
      <c r="CX116" s="7"/>
      <c r="CY116" s="8">
        <f t="shared" si="141"/>
        <v>0</v>
      </c>
      <c r="CZ116" s="7"/>
      <c r="DA116" s="6">
        <f t="shared" si="142"/>
        <v>0</v>
      </c>
      <c r="DB116" s="7"/>
      <c r="DC116" s="6">
        <f t="shared" si="143"/>
        <v>0</v>
      </c>
      <c r="DD116" s="7"/>
      <c r="DE116" s="6">
        <f t="shared" si="144"/>
        <v>0</v>
      </c>
      <c r="DF116" s="7"/>
      <c r="DG116" s="8">
        <f t="shared" si="145"/>
        <v>0</v>
      </c>
    </row>
    <row r="117" spans="1:111" x14ac:dyDescent="0.25">
      <c r="A117" s="2"/>
      <c r="B117" s="2"/>
      <c r="C117" s="2"/>
      <c r="D117" s="2"/>
      <c r="E117" s="2"/>
      <c r="F117" s="2"/>
      <c r="G117" s="2" t="s">
        <v>120</v>
      </c>
      <c r="H117" s="2"/>
      <c r="I117" s="6">
        <v>0</v>
      </c>
      <c r="J117" s="7"/>
      <c r="K117" s="6">
        <v>0</v>
      </c>
      <c r="L117" s="7"/>
      <c r="M117" s="6">
        <f t="shared" si="118"/>
        <v>0</v>
      </c>
      <c r="N117" s="7"/>
      <c r="O117" s="8">
        <f t="shared" si="119"/>
        <v>0</v>
      </c>
      <c r="P117" s="7"/>
      <c r="Q117" s="6">
        <v>0</v>
      </c>
      <c r="R117" s="7"/>
      <c r="S117" s="6">
        <v>0</v>
      </c>
      <c r="T117" s="7"/>
      <c r="U117" s="6">
        <f t="shared" si="120"/>
        <v>0</v>
      </c>
      <c r="V117" s="7"/>
      <c r="W117" s="8">
        <f t="shared" si="121"/>
        <v>0</v>
      </c>
      <c r="X117" s="7"/>
      <c r="Y117" s="6">
        <v>0</v>
      </c>
      <c r="Z117" s="7"/>
      <c r="AA117" s="6">
        <v>0</v>
      </c>
      <c r="AB117" s="7"/>
      <c r="AC117" s="6">
        <f t="shared" si="122"/>
        <v>0</v>
      </c>
      <c r="AD117" s="7"/>
      <c r="AE117" s="8">
        <f t="shared" si="123"/>
        <v>0</v>
      </c>
      <c r="AF117" s="7"/>
      <c r="AG117" s="6">
        <v>0</v>
      </c>
      <c r="AH117" s="7"/>
      <c r="AI117" s="6">
        <v>0</v>
      </c>
      <c r="AJ117" s="7"/>
      <c r="AK117" s="6">
        <f t="shared" si="124"/>
        <v>0</v>
      </c>
      <c r="AL117" s="7"/>
      <c r="AM117" s="8">
        <f t="shared" si="125"/>
        <v>0</v>
      </c>
      <c r="AN117" s="7"/>
      <c r="AO117" s="6">
        <v>0</v>
      </c>
      <c r="AP117" s="7"/>
      <c r="AQ117" s="6">
        <v>0</v>
      </c>
      <c r="AR117" s="7"/>
      <c r="AS117" s="6">
        <f t="shared" si="126"/>
        <v>0</v>
      </c>
      <c r="AT117" s="7"/>
      <c r="AU117" s="8">
        <f t="shared" si="127"/>
        <v>0</v>
      </c>
      <c r="AV117" s="7"/>
      <c r="AW117" s="6">
        <v>0</v>
      </c>
      <c r="AX117" s="7"/>
      <c r="AY117" s="6">
        <v>0</v>
      </c>
      <c r="AZ117" s="7"/>
      <c r="BA117" s="6">
        <f t="shared" si="128"/>
        <v>0</v>
      </c>
      <c r="BB117" s="7"/>
      <c r="BC117" s="8">
        <f t="shared" si="129"/>
        <v>0</v>
      </c>
      <c r="BD117" s="7"/>
      <c r="BE117" s="6">
        <v>0</v>
      </c>
      <c r="BF117" s="7"/>
      <c r="BG117" s="6">
        <v>0</v>
      </c>
      <c r="BH117" s="7"/>
      <c r="BI117" s="6">
        <f t="shared" si="130"/>
        <v>0</v>
      </c>
      <c r="BJ117" s="7"/>
      <c r="BK117" s="8">
        <f t="shared" si="131"/>
        <v>0</v>
      </c>
      <c r="BL117" s="7"/>
      <c r="BM117" s="6">
        <v>0</v>
      </c>
      <c r="BN117" s="7"/>
      <c r="BO117" s="6">
        <v>0</v>
      </c>
      <c r="BP117" s="7"/>
      <c r="BQ117" s="6">
        <f t="shared" si="132"/>
        <v>0</v>
      </c>
      <c r="BR117" s="7"/>
      <c r="BS117" s="8">
        <f t="shared" si="133"/>
        <v>0</v>
      </c>
      <c r="BT117" s="7"/>
      <c r="BU117" s="6">
        <v>0</v>
      </c>
      <c r="BV117" s="7"/>
      <c r="BW117" s="6">
        <v>0</v>
      </c>
      <c r="BX117" s="7"/>
      <c r="BY117" s="6">
        <f t="shared" si="134"/>
        <v>0</v>
      </c>
      <c r="BZ117" s="7"/>
      <c r="CA117" s="8">
        <f t="shared" si="135"/>
        <v>0</v>
      </c>
      <c r="CB117" s="7"/>
      <c r="CC117" s="6">
        <v>0</v>
      </c>
      <c r="CD117" s="7"/>
      <c r="CE117" s="6">
        <v>0</v>
      </c>
      <c r="CF117" s="7"/>
      <c r="CG117" s="6">
        <f t="shared" si="136"/>
        <v>0</v>
      </c>
      <c r="CH117" s="7"/>
      <c r="CI117" s="8">
        <f t="shared" si="137"/>
        <v>0</v>
      </c>
      <c r="CJ117" s="7"/>
      <c r="CK117" s="6">
        <v>0</v>
      </c>
      <c r="CL117" s="7"/>
      <c r="CM117" s="6">
        <v>0</v>
      </c>
      <c r="CN117" s="7"/>
      <c r="CO117" s="6">
        <f t="shared" si="138"/>
        <v>0</v>
      </c>
      <c r="CP117" s="7"/>
      <c r="CQ117" s="8">
        <f t="shared" si="139"/>
        <v>0</v>
      </c>
      <c r="CR117" s="7"/>
      <c r="CS117" s="6">
        <v>0</v>
      </c>
      <c r="CT117" s="7"/>
      <c r="CU117" s="6">
        <v>0</v>
      </c>
      <c r="CV117" s="7"/>
      <c r="CW117" s="6">
        <f t="shared" si="140"/>
        <v>0</v>
      </c>
      <c r="CX117" s="7"/>
      <c r="CY117" s="8">
        <f t="shared" si="141"/>
        <v>0</v>
      </c>
      <c r="CZ117" s="7"/>
      <c r="DA117" s="6">
        <f t="shared" si="142"/>
        <v>0</v>
      </c>
      <c r="DB117" s="7"/>
      <c r="DC117" s="6">
        <f t="shared" si="143"/>
        <v>0</v>
      </c>
      <c r="DD117" s="7"/>
      <c r="DE117" s="6">
        <f t="shared" si="144"/>
        <v>0</v>
      </c>
      <c r="DF117" s="7"/>
      <c r="DG117" s="8">
        <f t="shared" si="145"/>
        <v>0</v>
      </c>
    </row>
    <row r="118" spans="1:111" ht="15.75" thickBot="1" x14ac:dyDescent="0.3">
      <c r="A118" s="2"/>
      <c r="B118" s="2"/>
      <c r="C118" s="2"/>
      <c r="D118" s="2"/>
      <c r="E118" s="2"/>
      <c r="F118" s="2"/>
      <c r="G118" s="2" t="s">
        <v>121</v>
      </c>
      <c r="H118" s="2"/>
      <c r="I118" s="9">
        <v>55.97</v>
      </c>
      <c r="J118" s="7"/>
      <c r="K118" s="9">
        <v>0</v>
      </c>
      <c r="L118" s="7"/>
      <c r="M118" s="9">
        <f t="shared" si="118"/>
        <v>55.97</v>
      </c>
      <c r="N118" s="7"/>
      <c r="O118" s="10">
        <f t="shared" si="119"/>
        <v>1</v>
      </c>
      <c r="P118" s="7"/>
      <c r="Q118" s="9">
        <v>0</v>
      </c>
      <c r="R118" s="7"/>
      <c r="S118" s="9">
        <v>0</v>
      </c>
      <c r="T118" s="7"/>
      <c r="U118" s="9">
        <f t="shared" si="120"/>
        <v>0</v>
      </c>
      <c r="V118" s="7"/>
      <c r="W118" s="10">
        <f t="shared" si="121"/>
        <v>0</v>
      </c>
      <c r="X118" s="7"/>
      <c r="Y118" s="9">
        <v>0</v>
      </c>
      <c r="Z118" s="7"/>
      <c r="AA118" s="9">
        <v>0</v>
      </c>
      <c r="AB118" s="7"/>
      <c r="AC118" s="9">
        <f t="shared" si="122"/>
        <v>0</v>
      </c>
      <c r="AD118" s="7"/>
      <c r="AE118" s="10">
        <f t="shared" si="123"/>
        <v>0</v>
      </c>
      <c r="AF118" s="7"/>
      <c r="AG118" s="9">
        <v>0</v>
      </c>
      <c r="AH118" s="7"/>
      <c r="AI118" s="9">
        <v>0</v>
      </c>
      <c r="AJ118" s="7"/>
      <c r="AK118" s="9">
        <f t="shared" si="124"/>
        <v>0</v>
      </c>
      <c r="AL118" s="7"/>
      <c r="AM118" s="10">
        <f t="shared" si="125"/>
        <v>0</v>
      </c>
      <c r="AN118" s="7"/>
      <c r="AO118" s="9">
        <v>0</v>
      </c>
      <c r="AP118" s="7"/>
      <c r="AQ118" s="9">
        <v>0</v>
      </c>
      <c r="AR118" s="7"/>
      <c r="AS118" s="9">
        <f t="shared" si="126"/>
        <v>0</v>
      </c>
      <c r="AT118" s="7"/>
      <c r="AU118" s="10">
        <f t="shared" si="127"/>
        <v>0</v>
      </c>
      <c r="AV118" s="7"/>
      <c r="AW118" s="9">
        <v>0</v>
      </c>
      <c r="AX118" s="7"/>
      <c r="AY118" s="9">
        <v>0</v>
      </c>
      <c r="AZ118" s="7"/>
      <c r="BA118" s="9">
        <f t="shared" si="128"/>
        <v>0</v>
      </c>
      <c r="BB118" s="7"/>
      <c r="BC118" s="10">
        <f t="shared" si="129"/>
        <v>0</v>
      </c>
      <c r="BD118" s="7"/>
      <c r="BE118" s="9">
        <v>0</v>
      </c>
      <c r="BF118" s="7"/>
      <c r="BG118" s="9">
        <v>0</v>
      </c>
      <c r="BH118" s="7"/>
      <c r="BI118" s="9">
        <f t="shared" si="130"/>
        <v>0</v>
      </c>
      <c r="BJ118" s="7"/>
      <c r="BK118" s="10">
        <f t="shared" si="131"/>
        <v>0</v>
      </c>
      <c r="BL118" s="7"/>
      <c r="BM118" s="9">
        <v>0</v>
      </c>
      <c r="BN118" s="7"/>
      <c r="BO118" s="9">
        <v>0</v>
      </c>
      <c r="BP118" s="7"/>
      <c r="BQ118" s="9">
        <f t="shared" si="132"/>
        <v>0</v>
      </c>
      <c r="BR118" s="7"/>
      <c r="BS118" s="10">
        <f t="shared" si="133"/>
        <v>0</v>
      </c>
      <c r="BT118" s="7"/>
      <c r="BU118" s="9">
        <v>0</v>
      </c>
      <c r="BV118" s="7"/>
      <c r="BW118" s="9">
        <v>0</v>
      </c>
      <c r="BX118" s="7"/>
      <c r="BY118" s="9">
        <f t="shared" si="134"/>
        <v>0</v>
      </c>
      <c r="BZ118" s="7"/>
      <c r="CA118" s="10">
        <f t="shared" si="135"/>
        <v>0</v>
      </c>
      <c r="CB118" s="7"/>
      <c r="CC118" s="9">
        <v>0</v>
      </c>
      <c r="CD118" s="7"/>
      <c r="CE118" s="9">
        <v>0</v>
      </c>
      <c r="CF118" s="7"/>
      <c r="CG118" s="9">
        <f t="shared" si="136"/>
        <v>0</v>
      </c>
      <c r="CH118" s="7"/>
      <c r="CI118" s="10">
        <f t="shared" si="137"/>
        <v>0</v>
      </c>
      <c r="CJ118" s="7"/>
      <c r="CK118" s="9">
        <v>0</v>
      </c>
      <c r="CL118" s="7"/>
      <c r="CM118" s="9">
        <v>0</v>
      </c>
      <c r="CN118" s="7"/>
      <c r="CO118" s="9">
        <f t="shared" si="138"/>
        <v>0</v>
      </c>
      <c r="CP118" s="7"/>
      <c r="CQ118" s="10">
        <f t="shared" si="139"/>
        <v>0</v>
      </c>
      <c r="CR118" s="7"/>
      <c r="CS118" s="9">
        <v>0</v>
      </c>
      <c r="CT118" s="7"/>
      <c r="CU118" s="9">
        <v>0</v>
      </c>
      <c r="CV118" s="7"/>
      <c r="CW118" s="9">
        <f t="shared" si="140"/>
        <v>0</v>
      </c>
      <c r="CX118" s="7"/>
      <c r="CY118" s="10">
        <f t="shared" si="141"/>
        <v>0</v>
      </c>
      <c r="CZ118" s="7"/>
      <c r="DA118" s="9">
        <f t="shared" si="142"/>
        <v>55.97</v>
      </c>
      <c r="DB118" s="7"/>
      <c r="DC118" s="9">
        <f t="shared" si="143"/>
        <v>0</v>
      </c>
      <c r="DD118" s="7"/>
      <c r="DE118" s="9">
        <f t="shared" si="144"/>
        <v>55.97</v>
      </c>
      <c r="DF118" s="7"/>
      <c r="DG118" s="10">
        <f t="shared" si="145"/>
        <v>1</v>
      </c>
    </row>
    <row r="119" spans="1:111" x14ac:dyDescent="0.25">
      <c r="A119" s="2"/>
      <c r="B119" s="2"/>
      <c r="C119" s="2"/>
      <c r="D119" s="2"/>
      <c r="E119" s="2"/>
      <c r="F119" s="2" t="s">
        <v>122</v>
      </c>
      <c r="G119" s="2"/>
      <c r="H119" s="2"/>
      <c r="I119" s="6">
        <f>ROUND(I109+SUM(I113:I118),5)</f>
        <v>122.84</v>
      </c>
      <c r="J119" s="7"/>
      <c r="K119" s="6">
        <f>ROUND(K109+SUM(K113:K118),5)</f>
        <v>500</v>
      </c>
      <c r="L119" s="7"/>
      <c r="M119" s="6">
        <f t="shared" si="118"/>
        <v>-377.16</v>
      </c>
      <c r="N119" s="7"/>
      <c r="O119" s="8">
        <f t="shared" si="119"/>
        <v>0.24568000000000001</v>
      </c>
      <c r="P119" s="7"/>
      <c r="Q119" s="6">
        <f>ROUND(Q109+SUM(Q113:Q118),5)</f>
        <v>7746.82</v>
      </c>
      <c r="R119" s="7"/>
      <c r="S119" s="6">
        <f>ROUND(S109+SUM(S113:S118),5)</f>
        <v>500</v>
      </c>
      <c r="T119" s="7"/>
      <c r="U119" s="6">
        <f t="shared" si="120"/>
        <v>7246.82</v>
      </c>
      <c r="V119" s="7"/>
      <c r="W119" s="8">
        <f t="shared" si="121"/>
        <v>15.493639999999999</v>
      </c>
      <c r="X119" s="7"/>
      <c r="Y119" s="6">
        <f>ROUND(Y109+SUM(Y113:Y118),5)</f>
        <v>95.24</v>
      </c>
      <c r="Z119" s="7"/>
      <c r="AA119" s="6">
        <f>ROUND(AA109+SUM(AA113:AA118),5)</f>
        <v>500</v>
      </c>
      <c r="AB119" s="7"/>
      <c r="AC119" s="6">
        <f t="shared" si="122"/>
        <v>-404.76</v>
      </c>
      <c r="AD119" s="7"/>
      <c r="AE119" s="8">
        <f t="shared" si="123"/>
        <v>0.19048000000000001</v>
      </c>
      <c r="AF119" s="7"/>
      <c r="AG119" s="6">
        <f>ROUND(AG109+SUM(AG113:AG118),5)</f>
        <v>115.76</v>
      </c>
      <c r="AH119" s="7"/>
      <c r="AI119" s="6">
        <f>ROUND(AI109+SUM(AI113:AI118),5)</f>
        <v>500</v>
      </c>
      <c r="AJ119" s="7"/>
      <c r="AK119" s="6">
        <f t="shared" si="124"/>
        <v>-384.24</v>
      </c>
      <c r="AL119" s="7"/>
      <c r="AM119" s="8">
        <f t="shared" si="125"/>
        <v>0.23152</v>
      </c>
      <c r="AN119" s="7"/>
      <c r="AO119" s="6">
        <f>ROUND(AO109+SUM(AO113:AO118),5)</f>
        <v>848.65</v>
      </c>
      <c r="AP119" s="7"/>
      <c r="AQ119" s="6">
        <f>ROUND(AQ109+SUM(AQ113:AQ118),5)</f>
        <v>500</v>
      </c>
      <c r="AR119" s="7"/>
      <c r="AS119" s="6">
        <f t="shared" si="126"/>
        <v>348.65</v>
      </c>
      <c r="AT119" s="7"/>
      <c r="AU119" s="8">
        <f t="shared" si="127"/>
        <v>1.6973</v>
      </c>
      <c r="AV119" s="7"/>
      <c r="AW119" s="6">
        <f>ROUND(AW109+SUM(AW113:AW118),5)</f>
        <v>138.16999999999999</v>
      </c>
      <c r="AX119" s="7"/>
      <c r="AY119" s="6">
        <f>ROUND(AY109+SUM(AY113:AY118),5)</f>
        <v>500</v>
      </c>
      <c r="AZ119" s="7"/>
      <c r="BA119" s="6">
        <f t="shared" si="128"/>
        <v>-361.83</v>
      </c>
      <c r="BB119" s="7"/>
      <c r="BC119" s="8">
        <f t="shared" si="129"/>
        <v>0.27633999999999997</v>
      </c>
      <c r="BD119" s="7"/>
      <c r="BE119" s="6">
        <f>ROUND(BE109+SUM(BE113:BE118),5)</f>
        <v>370.32</v>
      </c>
      <c r="BF119" s="7"/>
      <c r="BG119" s="6">
        <f>ROUND(BG109+SUM(BG113:BG118),5)</f>
        <v>500</v>
      </c>
      <c r="BH119" s="7"/>
      <c r="BI119" s="6">
        <f t="shared" si="130"/>
        <v>-129.68</v>
      </c>
      <c r="BJ119" s="7"/>
      <c r="BK119" s="8">
        <f t="shared" si="131"/>
        <v>0.74063999999999997</v>
      </c>
      <c r="BL119" s="7"/>
      <c r="BM119" s="6">
        <f>ROUND(BM109+SUM(BM113:BM118),5)</f>
        <v>73.94</v>
      </c>
      <c r="BN119" s="7"/>
      <c r="BO119" s="6">
        <f>ROUND(BO109+SUM(BO113:BO118),5)</f>
        <v>500</v>
      </c>
      <c r="BP119" s="7"/>
      <c r="BQ119" s="6">
        <f t="shared" si="132"/>
        <v>-426.06</v>
      </c>
      <c r="BR119" s="7"/>
      <c r="BS119" s="8">
        <f t="shared" si="133"/>
        <v>0.14788000000000001</v>
      </c>
      <c r="BT119" s="7"/>
      <c r="BU119" s="6">
        <f>ROUND(BU109+SUM(BU113:BU118),5)</f>
        <v>230.16</v>
      </c>
      <c r="BV119" s="7"/>
      <c r="BW119" s="6">
        <f>ROUND(BW109+SUM(BW113:BW118),5)</f>
        <v>500</v>
      </c>
      <c r="BX119" s="7"/>
      <c r="BY119" s="6">
        <f t="shared" si="134"/>
        <v>-269.83999999999997</v>
      </c>
      <c r="BZ119" s="7"/>
      <c r="CA119" s="8">
        <f t="shared" si="135"/>
        <v>0.46032000000000001</v>
      </c>
      <c r="CB119" s="7"/>
      <c r="CC119" s="6">
        <f>ROUND(CC109+SUM(CC113:CC118),5)</f>
        <v>857.17</v>
      </c>
      <c r="CD119" s="7"/>
      <c r="CE119" s="6">
        <f>ROUND(CE109+SUM(CE113:CE118),5)</f>
        <v>500</v>
      </c>
      <c r="CF119" s="7"/>
      <c r="CG119" s="6">
        <f t="shared" si="136"/>
        <v>357.17</v>
      </c>
      <c r="CH119" s="7"/>
      <c r="CI119" s="8">
        <f t="shared" si="137"/>
        <v>1.71434</v>
      </c>
      <c r="CJ119" s="7"/>
      <c r="CK119" s="6">
        <f>ROUND(CK109+SUM(CK113:CK118),5)</f>
        <v>227.88</v>
      </c>
      <c r="CL119" s="7"/>
      <c r="CM119" s="6">
        <f>ROUND(CM109+SUM(CM113:CM118),5)</f>
        <v>500</v>
      </c>
      <c r="CN119" s="7"/>
      <c r="CO119" s="6">
        <f t="shared" si="138"/>
        <v>-272.12</v>
      </c>
      <c r="CP119" s="7"/>
      <c r="CQ119" s="8">
        <f t="shared" si="139"/>
        <v>0.45576</v>
      </c>
      <c r="CR119" s="7"/>
      <c r="CS119" s="6">
        <f>ROUND(CS109+SUM(CS113:CS118),5)</f>
        <v>0</v>
      </c>
      <c r="CT119" s="7"/>
      <c r="CU119" s="6">
        <f>ROUND(CU109+SUM(CU113:CU118),5)</f>
        <v>467.74</v>
      </c>
      <c r="CV119" s="7"/>
      <c r="CW119" s="6">
        <f t="shared" si="140"/>
        <v>-467.74</v>
      </c>
      <c r="CX119" s="7"/>
      <c r="CY119" s="8">
        <f t="shared" si="141"/>
        <v>0</v>
      </c>
      <c r="CZ119" s="7"/>
      <c r="DA119" s="6">
        <f t="shared" si="142"/>
        <v>10826.95</v>
      </c>
      <c r="DB119" s="7"/>
      <c r="DC119" s="6">
        <f t="shared" si="143"/>
        <v>5967.74</v>
      </c>
      <c r="DD119" s="7"/>
      <c r="DE119" s="6">
        <f t="shared" si="144"/>
        <v>4859.21</v>
      </c>
      <c r="DF119" s="7"/>
      <c r="DG119" s="8">
        <f t="shared" si="145"/>
        <v>1.8142499999999999</v>
      </c>
    </row>
    <row r="120" spans="1:111" x14ac:dyDescent="0.25">
      <c r="A120" s="2"/>
      <c r="B120" s="2"/>
      <c r="C120" s="2"/>
      <c r="D120" s="2"/>
      <c r="E120" s="2"/>
      <c r="F120" s="2" t="s">
        <v>123</v>
      </c>
      <c r="G120" s="2"/>
      <c r="H120" s="2"/>
      <c r="I120" s="6">
        <v>0</v>
      </c>
      <c r="J120" s="7"/>
      <c r="K120" s="6">
        <v>3000</v>
      </c>
      <c r="L120" s="7"/>
      <c r="M120" s="6">
        <f t="shared" si="118"/>
        <v>-3000</v>
      </c>
      <c r="N120" s="7"/>
      <c r="O120" s="8">
        <f t="shared" si="119"/>
        <v>0</v>
      </c>
      <c r="P120" s="7"/>
      <c r="Q120" s="6">
        <v>1725</v>
      </c>
      <c r="R120" s="7"/>
      <c r="S120" s="6">
        <v>1000</v>
      </c>
      <c r="T120" s="7"/>
      <c r="U120" s="6">
        <f t="shared" si="120"/>
        <v>725</v>
      </c>
      <c r="V120" s="7"/>
      <c r="W120" s="8">
        <f t="shared" si="121"/>
        <v>1.7250000000000001</v>
      </c>
      <c r="X120" s="7"/>
      <c r="Y120" s="6">
        <v>750</v>
      </c>
      <c r="Z120" s="7"/>
      <c r="AA120" s="6">
        <v>1000</v>
      </c>
      <c r="AB120" s="7"/>
      <c r="AC120" s="6">
        <f t="shared" si="122"/>
        <v>-250</v>
      </c>
      <c r="AD120" s="7"/>
      <c r="AE120" s="8">
        <f t="shared" si="123"/>
        <v>0.75</v>
      </c>
      <c r="AF120" s="7"/>
      <c r="AG120" s="6">
        <v>0</v>
      </c>
      <c r="AH120" s="7"/>
      <c r="AI120" s="6">
        <v>1000</v>
      </c>
      <c r="AJ120" s="7"/>
      <c r="AK120" s="6">
        <f t="shared" si="124"/>
        <v>-1000</v>
      </c>
      <c r="AL120" s="7"/>
      <c r="AM120" s="8">
        <f t="shared" si="125"/>
        <v>0</v>
      </c>
      <c r="AN120" s="7"/>
      <c r="AO120" s="6">
        <v>1500</v>
      </c>
      <c r="AP120" s="7"/>
      <c r="AQ120" s="6">
        <v>1600</v>
      </c>
      <c r="AR120" s="7"/>
      <c r="AS120" s="6">
        <f t="shared" si="126"/>
        <v>-100</v>
      </c>
      <c r="AT120" s="7"/>
      <c r="AU120" s="8">
        <f t="shared" si="127"/>
        <v>0.9375</v>
      </c>
      <c r="AV120" s="7"/>
      <c r="AW120" s="6">
        <v>3550</v>
      </c>
      <c r="AX120" s="7"/>
      <c r="AY120" s="6">
        <v>2000</v>
      </c>
      <c r="AZ120" s="7"/>
      <c r="BA120" s="6">
        <f t="shared" si="128"/>
        <v>1550</v>
      </c>
      <c r="BB120" s="7"/>
      <c r="BC120" s="8">
        <f t="shared" si="129"/>
        <v>1.7749999999999999</v>
      </c>
      <c r="BD120" s="7"/>
      <c r="BE120" s="6">
        <v>750</v>
      </c>
      <c r="BF120" s="7"/>
      <c r="BG120" s="6">
        <v>600</v>
      </c>
      <c r="BH120" s="7"/>
      <c r="BI120" s="6">
        <f t="shared" si="130"/>
        <v>150</v>
      </c>
      <c r="BJ120" s="7"/>
      <c r="BK120" s="8">
        <f t="shared" si="131"/>
        <v>1.25</v>
      </c>
      <c r="BL120" s="7"/>
      <c r="BM120" s="6">
        <v>0</v>
      </c>
      <c r="BN120" s="7"/>
      <c r="BO120" s="6">
        <v>600</v>
      </c>
      <c r="BP120" s="7"/>
      <c r="BQ120" s="6">
        <f t="shared" si="132"/>
        <v>-600</v>
      </c>
      <c r="BR120" s="7"/>
      <c r="BS120" s="8">
        <f t="shared" si="133"/>
        <v>0</v>
      </c>
      <c r="BT120" s="7"/>
      <c r="BU120" s="6">
        <v>1500</v>
      </c>
      <c r="BV120" s="7"/>
      <c r="BW120" s="6">
        <v>1000</v>
      </c>
      <c r="BX120" s="7"/>
      <c r="BY120" s="6">
        <f t="shared" si="134"/>
        <v>500</v>
      </c>
      <c r="BZ120" s="7"/>
      <c r="CA120" s="8">
        <f t="shared" si="135"/>
        <v>1.5</v>
      </c>
      <c r="CB120" s="7"/>
      <c r="CC120" s="6">
        <v>750</v>
      </c>
      <c r="CD120" s="7"/>
      <c r="CE120" s="6">
        <v>600</v>
      </c>
      <c r="CF120" s="7"/>
      <c r="CG120" s="6">
        <f t="shared" si="136"/>
        <v>150</v>
      </c>
      <c r="CH120" s="7"/>
      <c r="CI120" s="8">
        <f t="shared" si="137"/>
        <v>1.25</v>
      </c>
      <c r="CJ120" s="7"/>
      <c r="CK120" s="6">
        <v>750</v>
      </c>
      <c r="CL120" s="7"/>
      <c r="CM120" s="6">
        <v>600</v>
      </c>
      <c r="CN120" s="7"/>
      <c r="CO120" s="6">
        <f t="shared" si="138"/>
        <v>150</v>
      </c>
      <c r="CP120" s="7"/>
      <c r="CQ120" s="8">
        <f t="shared" si="139"/>
        <v>1.25</v>
      </c>
      <c r="CR120" s="7"/>
      <c r="CS120" s="6">
        <v>750</v>
      </c>
      <c r="CT120" s="7"/>
      <c r="CU120" s="6">
        <v>935.48</v>
      </c>
      <c r="CV120" s="7"/>
      <c r="CW120" s="6">
        <f t="shared" si="140"/>
        <v>-185.48</v>
      </c>
      <c r="CX120" s="7"/>
      <c r="CY120" s="8">
        <f t="shared" si="141"/>
        <v>0.80173000000000005</v>
      </c>
      <c r="CZ120" s="7"/>
      <c r="DA120" s="6">
        <f t="shared" si="142"/>
        <v>12025</v>
      </c>
      <c r="DB120" s="7"/>
      <c r="DC120" s="6">
        <f t="shared" si="143"/>
        <v>13935.48</v>
      </c>
      <c r="DD120" s="7"/>
      <c r="DE120" s="6">
        <f t="shared" si="144"/>
        <v>-1910.48</v>
      </c>
      <c r="DF120" s="7"/>
      <c r="DG120" s="8">
        <f t="shared" si="145"/>
        <v>0.86290999999999995</v>
      </c>
    </row>
    <row r="121" spans="1:111" x14ac:dyDescent="0.25">
      <c r="A121" s="2"/>
      <c r="B121" s="2"/>
      <c r="C121" s="2"/>
      <c r="D121" s="2"/>
      <c r="E121" s="2"/>
      <c r="F121" s="2" t="s">
        <v>124</v>
      </c>
      <c r="G121" s="2"/>
      <c r="H121" s="2"/>
      <c r="I121" s="6">
        <v>0</v>
      </c>
      <c r="J121" s="7"/>
      <c r="K121" s="6">
        <v>600</v>
      </c>
      <c r="L121" s="7"/>
      <c r="M121" s="6">
        <f t="shared" si="118"/>
        <v>-600</v>
      </c>
      <c r="N121" s="7"/>
      <c r="O121" s="8">
        <f t="shared" si="119"/>
        <v>0</v>
      </c>
      <c r="P121" s="7"/>
      <c r="Q121" s="6">
        <v>1155.5999999999999</v>
      </c>
      <c r="R121" s="7"/>
      <c r="S121" s="6">
        <v>600</v>
      </c>
      <c r="T121" s="7"/>
      <c r="U121" s="6">
        <f t="shared" si="120"/>
        <v>555.6</v>
      </c>
      <c r="V121" s="7"/>
      <c r="W121" s="8">
        <f t="shared" si="121"/>
        <v>1.9259999999999999</v>
      </c>
      <c r="X121" s="7"/>
      <c r="Y121" s="6">
        <v>577.79999999999995</v>
      </c>
      <c r="Z121" s="7"/>
      <c r="AA121" s="6">
        <v>600</v>
      </c>
      <c r="AB121" s="7"/>
      <c r="AC121" s="6">
        <f t="shared" si="122"/>
        <v>-22.2</v>
      </c>
      <c r="AD121" s="7"/>
      <c r="AE121" s="8">
        <f t="shared" si="123"/>
        <v>0.96299999999999997</v>
      </c>
      <c r="AF121" s="7"/>
      <c r="AG121" s="6">
        <v>587.75</v>
      </c>
      <c r="AH121" s="7"/>
      <c r="AI121" s="6">
        <v>600</v>
      </c>
      <c r="AJ121" s="7"/>
      <c r="AK121" s="6">
        <f t="shared" si="124"/>
        <v>-12.25</v>
      </c>
      <c r="AL121" s="7"/>
      <c r="AM121" s="8">
        <f t="shared" si="125"/>
        <v>0.97958000000000001</v>
      </c>
      <c r="AN121" s="7"/>
      <c r="AO121" s="6">
        <v>587.75</v>
      </c>
      <c r="AP121" s="7"/>
      <c r="AQ121" s="6">
        <v>600</v>
      </c>
      <c r="AR121" s="7"/>
      <c r="AS121" s="6">
        <f t="shared" si="126"/>
        <v>-12.25</v>
      </c>
      <c r="AT121" s="7"/>
      <c r="AU121" s="8">
        <f t="shared" si="127"/>
        <v>0.97958000000000001</v>
      </c>
      <c r="AV121" s="7"/>
      <c r="AW121" s="6">
        <v>587.75</v>
      </c>
      <c r="AX121" s="7"/>
      <c r="AY121" s="6">
        <v>600</v>
      </c>
      <c r="AZ121" s="7"/>
      <c r="BA121" s="6">
        <f t="shared" si="128"/>
        <v>-12.25</v>
      </c>
      <c r="BB121" s="7"/>
      <c r="BC121" s="8">
        <f t="shared" si="129"/>
        <v>0.97958000000000001</v>
      </c>
      <c r="BD121" s="7"/>
      <c r="BE121" s="6">
        <v>587.75</v>
      </c>
      <c r="BF121" s="7"/>
      <c r="BG121" s="6">
        <v>600</v>
      </c>
      <c r="BH121" s="7"/>
      <c r="BI121" s="6">
        <f t="shared" si="130"/>
        <v>-12.25</v>
      </c>
      <c r="BJ121" s="7"/>
      <c r="BK121" s="8">
        <f t="shared" si="131"/>
        <v>0.97958000000000001</v>
      </c>
      <c r="BL121" s="7"/>
      <c r="BM121" s="6">
        <v>587.75</v>
      </c>
      <c r="BN121" s="7"/>
      <c r="BO121" s="6">
        <v>600</v>
      </c>
      <c r="BP121" s="7"/>
      <c r="BQ121" s="6">
        <f t="shared" si="132"/>
        <v>-12.25</v>
      </c>
      <c r="BR121" s="7"/>
      <c r="BS121" s="8">
        <f t="shared" si="133"/>
        <v>0.97958000000000001</v>
      </c>
      <c r="BT121" s="7"/>
      <c r="BU121" s="6">
        <v>587.75</v>
      </c>
      <c r="BV121" s="7"/>
      <c r="BW121" s="6">
        <v>600</v>
      </c>
      <c r="BX121" s="7"/>
      <c r="BY121" s="6">
        <f t="shared" si="134"/>
        <v>-12.25</v>
      </c>
      <c r="BZ121" s="7"/>
      <c r="CA121" s="8">
        <f t="shared" si="135"/>
        <v>0.97958000000000001</v>
      </c>
      <c r="CB121" s="7"/>
      <c r="CC121" s="6">
        <v>696.52</v>
      </c>
      <c r="CD121" s="7"/>
      <c r="CE121" s="6">
        <v>600</v>
      </c>
      <c r="CF121" s="7"/>
      <c r="CG121" s="6">
        <f t="shared" si="136"/>
        <v>96.52</v>
      </c>
      <c r="CH121" s="7"/>
      <c r="CI121" s="8">
        <f t="shared" si="137"/>
        <v>1.1608700000000001</v>
      </c>
      <c r="CJ121" s="7"/>
      <c r="CK121" s="6">
        <v>928.15</v>
      </c>
      <c r="CL121" s="7"/>
      <c r="CM121" s="6">
        <v>600</v>
      </c>
      <c r="CN121" s="7"/>
      <c r="CO121" s="6">
        <f t="shared" si="138"/>
        <v>328.15</v>
      </c>
      <c r="CP121" s="7"/>
      <c r="CQ121" s="8">
        <f t="shared" si="139"/>
        <v>1.5469200000000001</v>
      </c>
      <c r="CR121" s="7"/>
      <c r="CS121" s="6">
        <v>179.47</v>
      </c>
      <c r="CT121" s="7"/>
      <c r="CU121" s="6">
        <v>561.29</v>
      </c>
      <c r="CV121" s="7"/>
      <c r="CW121" s="6">
        <f t="shared" si="140"/>
        <v>-381.82</v>
      </c>
      <c r="CX121" s="7"/>
      <c r="CY121" s="8">
        <f t="shared" si="141"/>
        <v>0.31974999999999998</v>
      </c>
      <c r="CZ121" s="7"/>
      <c r="DA121" s="6">
        <f t="shared" si="142"/>
        <v>7064.04</v>
      </c>
      <c r="DB121" s="7"/>
      <c r="DC121" s="6">
        <f t="shared" si="143"/>
        <v>7161.29</v>
      </c>
      <c r="DD121" s="7"/>
      <c r="DE121" s="6">
        <f t="shared" si="144"/>
        <v>-97.25</v>
      </c>
      <c r="DF121" s="7"/>
      <c r="DG121" s="8">
        <f t="shared" si="145"/>
        <v>0.98641999999999996</v>
      </c>
    </row>
    <row r="122" spans="1:111" x14ac:dyDescent="0.25">
      <c r="A122" s="2"/>
      <c r="B122" s="2"/>
      <c r="C122" s="2"/>
      <c r="D122" s="2"/>
      <c r="E122" s="2"/>
      <c r="F122" s="2" t="s">
        <v>125</v>
      </c>
      <c r="G122" s="2"/>
      <c r="H122" s="2"/>
      <c r="I122" s="6">
        <v>0</v>
      </c>
      <c r="J122" s="7"/>
      <c r="K122" s="6">
        <v>0</v>
      </c>
      <c r="L122" s="7"/>
      <c r="M122" s="6">
        <f t="shared" si="118"/>
        <v>0</v>
      </c>
      <c r="N122" s="7"/>
      <c r="O122" s="8">
        <f t="shared" si="119"/>
        <v>0</v>
      </c>
      <c r="P122" s="7"/>
      <c r="Q122" s="6">
        <v>0</v>
      </c>
      <c r="R122" s="7"/>
      <c r="S122" s="6">
        <v>2000</v>
      </c>
      <c r="T122" s="7"/>
      <c r="U122" s="6">
        <f t="shared" si="120"/>
        <v>-2000</v>
      </c>
      <c r="V122" s="7"/>
      <c r="W122" s="8">
        <f t="shared" si="121"/>
        <v>0</v>
      </c>
      <c r="X122" s="7"/>
      <c r="Y122" s="6">
        <v>0</v>
      </c>
      <c r="Z122" s="7"/>
      <c r="AA122" s="6">
        <v>0</v>
      </c>
      <c r="AB122" s="7"/>
      <c r="AC122" s="6">
        <f t="shared" si="122"/>
        <v>0</v>
      </c>
      <c r="AD122" s="7"/>
      <c r="AE122" s="8">
        <f t="shared" si="123"/>
        <v>0</v>
      </c>
      <c r="AF122" s="7"/>
      <c r="AG122" s="6">
        <v>0</v>
      </c>
      <c r="AH122" s="7"/>
      <c r="AI122" s="6">
        <v>0</v>
      </c>
      <c r="AJ122" s="7"/>
      <c r="AK122" s="6">
        <f t="shared" si="124"/>
        <v>0</v>
      </c>
      <c r="AL122" s="7"/>
      <c r="AM122" s="8">
        <f t="shared" si="125"/>
        <v>0</v>
      </c>
      <c r="AN122" s="7"/>
      <c r="AO122" s="6">
        <v>0</v>
      </c>
      <c r="AP122" s="7"/>
      <c r="AQ122" s="6">
        <v>0</v>
      </c>
      <c r="AR122" s="7"/>
      <c r="AS122" s="6">
        <f t="shared" si="126"/>
        <v>0</v>
      </c>
      <c r="AT122" s="7"/>
      <c r="AU122" s="8">
        <f t="shared" si="127"/>
        <v>0</v>
      </c>
      <c r="AV122" s="7"/>
      <c r="AW122" s="6">
        <v>450</v>
      </c>
      <c r="AX122" s="7"/>
      <c r="AY122" s="6">
        <v>0</v>
      </c>
      <c r="AZ122" s="7"/>
      <c r="BA122" s="6">
        <f t="shared" si="128"/>
        <v>450</v>
      </c>
      <c r="BB122" s="7"/>
      <c r="BC122" s="8">
        <f t="shared" si="129"/>
        <v>1</v>
      </c>
      <c r="BD122" s="7"/>
      <c r="BE122" s="6">
        <v>0</v>
      </c>
      <c r="BF122" s="7"/>
      <c r="BG122" s="6">
        <v>0</v>
      </c>
      <c r="BH122" s="7"/>
      <c r="BI122" s="6">
        <f t="shared" si="130"/>
        <v>0</v>
      </c>
      <c r="BJ122" s="7"/>
      <c r="BK122" s="8">
        <f t="shared" si="131"/>
        <v>0</v>
      </c>
      <c r="BL122" s="7"/>
      <c r="BM122" s="6">
        <v>0</v>
      </c>
      <c r="BN122" s="7"/>
      <c r="BO122" s="6">
        <v>0</v>
      </c>
      <c r="BP122" s="7"/>
      <c r="BQ122" s="6">
        <f t="shared" si="132"/>
        <v>0</v>
      </c>
      <c r="BR122" s="7"/>
      <c r="BS122" s="8">
        <f t="shared" si="133"/>
        <v>0</v>
      </c>
      <c r="BT122" s="7"/>
      <c r="BU122" s="6">
        <v>0</v>
      </c>
      <c r="BV122" s="7"/>
      <c r="BW122" s="6">
        <v>0</v>
      </c>
      <c r="BX122" s="7"/>
      <c r="BY122" s="6">
        <f t="shared" si="134"/>
        <v>0</v>
      </c>
      <c r="BZ122" s="7"/>
      <c r="CA122" s="8">
        <f t="shared" si="135"/>
        <v>0</v>
      </c>
      <c r="CB122" s="7"/>
      <c r="CC122" s="6">
        <v>0</v>
      </c>
      <c r="CD122" s="7"/>
      <c r="CE122" s="6">
        <v>0</v>
      </c>
      <c r="CF122" s="7"/>
      <c r="CG122" s="6">
        <f t="shared" si="136"/>
        <v>0</v>
      </c>
      <c r="CH122" s="7"/>
      <c r="CI122" s="8">
        <f t="shared" si="137"/>
        <v>0</v>
      </c>
      <c r="CJ122" s="7"/>
      <c r="CK122" s="6">
        <v>0</v>
      </c>
      <c r="CL122" s="7"/>
      <c r="CM122" s="6">
        <v>0</v>
      </c>
      <c r="CN122" s="7"/>
      <c r="CO122" s="6">
        <f t="shared" si="138"/>
        <v>0</v>
      </c>
      <c r="CP122" s="7"/>
      <c r="CQ122" s="8">
        <f t="shared" si="139"/>
        <v>0</v>
      </c>
      <c r="CR122" s="7"/>
      <c r="CS122" s="6">
        <v>785.25</v>
      </c>
      <c r="CT122" s="7"/>
      <c r="CU122" s="6">
        <v>0</v>
      </c>
      <c r="CV122" s="7"/>
      <c r="CW122" s="6">
        <f t="shared" si="140"/>
        <v>785.25</v>
      </c>
      <c r="CX122" s="7"/>
      <c r="CY122" s="8">
        <f t="shared" si="141"/>
        <v>1</v>
      </c>
      <c r="CZ122" s="7"/>
      <c r="DA122" s="6">
        <f t="shared" si="142"/>
        <v>1235.25</v>
      </c>
      <c r="DB122" s="7"/>
      <c r="DC122" s="6">
        <f t="shared" si="143"/>
        <v>2000</v>
      </c>
      <c r="DD122" s="7"/>
      <c r="DE122" s="6">
        <f t="shared" si="144"/>
        <v>-764.75</v>
      </c>
      <c r="DF122" s="7"/>
      <c r="DG122" s="8">
        <f t="shared" si="145"/>
        <v>0.61763000000000001</v>
      </c>
    </row>
    <row r="123" spans="1:111" x14ac:dyDescent="0.25">
      <c r="A123" s="2"/>
      <c r="B123" s="2"/>
      <c r="C123" s="2"/>
      <c r="D123" s="2"/>
      <c r="E123" s="2"/>
      <c r="F123" s="2" t="s">
        <v>126</v>
      </c>
      <c r="G123" s="2"/>
      <c r="H123" s="2"/>
      <c r="I123" s="6">
        <v>0</v>
      </c>
      <c r="J123" s="7"/>
      <c r="K123" s="6">
        <v>4200</v>
      </c>
      <c r="L123" s="7"/>
      <c r="M123" s="6">
        <f t="shared" si="118"/>
        <v>-4200</v>
      </c>
      <c r="N123" s="7"/>
      <c r="O123" s="8">
        <f t="shared" si="119"/>
        <v>0</v>
      </c>
      <c r="P123" s="7"/>
      <c r="Q123" s="6">
        <v>8191.56</v>
      </c>
      <c r="R123" s="7"/>
      <c r="S123" s="6">
        <v>4200</v>
      </c>
      <c r="T123" s="7"/>
      <c r="U123" s="6">
        <f t="shared" si="120"/>
        <v>3991.56</v>
      </c>
      <c r="V123" s="7"/>
      <c r="W123" s="8">
        <f t="shared" si="121"/>
        <v>1.9503699999999999</v>
      </c>
      <c r="X123" s="7"/>
      <c r="Y123" s="6">
        <v>4095.78</v>
      </c>
      <c r="Z123" s="7"/>
      <c r="AA123" s="6">
        <v>4200</v>
      </c>
      <c r="AB123" s="7"/>
      <c r="AC123" s="6">
        <f t="shared" si="122"/>
        <v>-104.22</v>
      </c>
      <c r="AD123" s="7"/>
      <c r="AE123" s="8">
        <f t="shared" si="123"/>
        <v>0.97519</v>
      </c>
      <c r="AF123" s="7"/>
      <c r="AG123" s="6">
        <v>4095.78</v>
      </c>
      <c r="AH123" s="7"/>
      <c r="AI123" s="6">
        <v>4200</v>
      </c>
      <c r="AJ123" s="7"/>
      <c r="AK123" s="6">
        <f t="shared" si="124"/>
        <v>-104.22</v>
      </c>
      <c r="AL123" s="7"/>
      <c r="AM123" s="8">
        <f t="shared" si="125"/>
        <v>0.97519</v>
      </c>
      <c r="AN123" s="7"/>
      <c r="AO123" s="6">
        <v>4095.78</v>
      </c>
      <c r="AP123" s="7"/>
      <c r="AQ123" s="6">
        <v>4200</v>
      </c>
      <c r="AR123" s="7"/>
      <c r="AS123" s="6">
        <f t="shared" si="126"/>
        <v>-104.22</v>
      </c>
      <c r="AT123" s="7"/>
      <c r="AU123" s="8">
        <f t="shared" si="127"/>
        <v>0.97519</v>
      </c>
      <c r="AV123" s="7"/>
      <c r="AW123" s="6">
        <v>4095.78</v>
      </c>
      <c r="AX123" s="7"/>
      <c r="AY123" s="6">
        <v>4200</v>
      </c>
      <c r="AZ123" s="7"/>
      <c r="BA123" s="6">
        <f t="shared" si="128"/>
        <v>-104.22</v>
      </c>
      <c r="BB123" s="7"/>
      <c r="BC123" s="8">
        <f t="shared" si="129"/>
        <v>0.97519</v>
      </c>
      <c r="BD123" s="7"/>
      <c r="BE123" s="6">
        <v>4218.6499999999996</v>
      </c>
      <c r="BF123" s="7"/>
      <c r="BG123" s="6">
        <v>4200</v>
      </c>
      <c r="BH123" s="7"/>
      <c r="BI123" s="6">
        <f t="shared" si="130"/>
        <v>18.649999999999999</v>
      </c>
      <c r="BJ123" s="7"/>
      <c r="BK123" s="8">
        <f t="shared" si="131"/>
        <v>1.00444</v>
      </c>
      <c r="BL123" s="7"/>
      <c r="BM123" s="6">
        <v>4218.6499999999996</v>
      </c>
      <c r="BN123" s="7"/>
      <c r="BO123" s="6">
        <v>4200</v>
      </c>
      <c r="BP123" s="7"/>
      <c r="BQ123" s="6">
        <f t="shared" si="132"/>
        <v>18.649999999999999</v>
      </c>
      <c r="BR123" s="7"/>
      <c r="BS123" s="8">
        <f t="shared" si="133"/>
        <v>1.00444</v>
      </c>
      <c r="BT123" s="7"/>
      <c r="BU123" s="6">
        <v>4218.6499999999996</v>
      </c>
      <c r="BV123" s="7"/>
      <c r="BW123" s="6">
        <v>4200</v>
      </c>
      <c r="BX123" s="7"/>
      <c r="BY123" s="6">
        <f t="shared" si="134"/>
        <v>18.649999999999999</v>
      </c>
      <c r="BZ123" s="7"/>
      <c r="CA123" s="8">
        <f t="shared" si="135"/>
        <v>1.00444</v>
      </c>
      <c r="CB123" s="7"/>
      <c r="CC123" s="6">
        <v>4218.6499999999996</v>
      </c>
      <c r="CD123" s="7"/>
      <c r="CE123" s="6">
        <v>4200</v>
      </c>
      <c r="CF123" s="7"/>
      <c r="CG123" s="6">
        <f t="shared" si="136"/>
        <v>18.649999999999999</v>
      </c>
      <c r="CH123" s="7"/>
      <c r="CI123" s="8">
        <f t="shared" si="137"/>
        <v>1.00444</v>
      </c>
      <c r="CJ123" s="7"/>
      <c r="CK123" s="6">
        <v>4218.6499999999996</v>
      </c>
      <c r="CL123" s="7"/>
      <c r="CM123" s="6">
        <v>4200</v>
      </c>
      <c r="CN123" s="7"/>
      <c r="CO123" s="6">
        <f t="shared" si="138"/>
        <v>18.649999999999999</v>
      </c>
      <c r="CP123" s="7"/>
      <c r="CQ123" s="8">
        <f t="shared" si="139"/>
        <v>1.00444</v>
      </c>
      <c r="CR123" s="7"/>
      <c r="CS123" s="6">
        <v>4218.6499999999996</v>
      </c>
      <c r="CT123" s="7"/>
      <c r="CU123" s="6">
        <v>3929.03</v>
      </c>
      <c r="CV123" s="7"/>
      <c r="CW123" s="6">
        <f t="shared" si="140"/>
        <v>289.62</v>
      </c>
      <c r="CX123" s="7"/>
      <c r="CY123" s="8">
        <f t="shared" si="141"/>
        <v>1.0737099999999999</v>
      </c>
      <c r="CZ123" s="7"/>
      <c r="DA123" s="6">
        <f t="shared" si="142"/>
        <v>49886.58</v>
      </c>
      <c r="DB123" s="7"/>
      <c r="DC123" s="6">
        <f t="shared" si="143"/>
        <v>50129.03</v>
      </c>
      <c r="DD123" s="7"/>
      <c r="DE123" s="6">
        <f t="shared" si="144"/>
        <v>-242.45</v>
      </c>
      <c r="DF123" s="7"/>
      <c r="DG123" s="8">
        <f t="shared" si="145"/>
        <v>0.99516000000000004</v>
      </c>
    </row>
    <row r="124" spans="1:111" x14ac:dyDescent="0.25">
      <c r="A124" s="2"/>
      <c r="B124" s="2"/>
      <c r="C124" s="2"/>
      <c r="D124" s="2"/>
      <c r="E124" s="2"/>
      <c r="F124" s="2" t="s">
        <v>127</v>
      </c>
      <c r="G124" s="2"/>
      <c r="H124" s="2"/>
      <c r="I124" s="6">
        <v>520.71</v>
      </c>
      <c r="J124" s="7"/>
      <c r="K124" s="6">
        <v>1700</v>
      </c>
      <c r="L124" s="7"/>
      <c r="M124" s="6">
        <f t="shared" si="118"/>
        <v>-1179.29</v>
      </c>
      <c r="N124" s="7"/>
      <c r="O124" s="8">
        <f t="shared" si="119"/>
        <v>0.30630000000000002</v>
      </c>
      <c r="P124" s="7"/>
      <c r="Q124" s="6">
        <v>1590.19</v>
      </c>
      <c r="R124" s="7"/>
      <c r="S124" s="6">
        <v>1700</v>
      </c>
      <c r="T124" s="7"/>
      <c r="U124" s="6">
        <f t="shared" si="120"/>
        <v>-109.81</v>
      </c>
      <c r="V124" s="7"/>
      <c r="W124" s="8">
        <f t="shared" si="121"/>
        <v>0.93540999999999996</v>
      </c>
      <c r="X124" s="7"/>
      <c r="Y124" s="6">
        <v>815.65</v>
      </c>
      <c r="Z124" s="7"/>
      <c r="AA124" s="6">
        <v>2000</v>
      </c>
      <c r="AB124" s="7"/>
      <c r="AC124" s="6">
        <f t="shared" si="122"/>
        <v>-1184.3499999999999</v>
      </c>
      <c r="AD124" s="7"/>
      <c r="AE124" s="8">
        <f t="shared" si="123"/>
        <v>0.40783000000000003</v>
      </c>
      <c r="AF124" s="7"/>
      <c r="AG124" s="6">
        <v>189.56</v>
      </c>
      <c r="AH124" s="7"/>
      <c r="AI124" s="6">
        <v>1300</v>
      </c>
      <c r="AJ124" s="7"/>
      <c r="AK124" s="6">
        <f t="shared" si="124"/>
        <v>-1110.44</v>
      </c>
      <c r="AL124" s="7"/>
      <c r="AM124" s="8">
        <f t="shared" si="125"/>
        <v>0.14582000000000001</v>
      </c>
      <c r="AN124" s="7"/>
      <c r="AO124" s="6">
        <v>1470.32</v>
      </c>
      <c r="AP124" s="7"/>
      <c r="AQ124" s="6">
        <v>1500</v>
      </c>
      <c r="AR124" s="7"/>
      <c r="AS124" s="6">
        <f t="shared" si="126"/>
        <v>-29.68</v>
      </c>
      <c r="AT124" s="7"/>
      <c r="AU124" s="8">
        <f t="shared" si="127"/>
        <v>0.98021000000000003</v>
      </c>
      <c r="AV124" s="7"/>
      <c r="AW124" s="6">
        <v>890.42</v>
      </c>
      <c r="AX124" s="7"/>
      <c r="AY124" s="6">
        <v>2000</v>
      </c>
      <c r="AZ124" s="7"/>
      <c r="BA124" s="6">
        <f t="shared" si="128"/>
        <v>-1109.58</v>
      </c>
      <c r="BB124" s="7"/>
      <c r="BC124" s="8">
        <f t="shared" si="129"/>
        <v>0.44520999999999999</v>
      </c>
      <c r="BD124" s="7"/>
      <c r="BE124" s="6">
        <v>952.45</v>
      </c>
      <c r="BF124" s="7"/>
      <c r="BG124" s="6">
        <v>1300</v>
      </c>
      <c r="BH124" s="7"/>
      <c r="BI124" s="6">
        <f t="shared" si="130"/>
        <v>-347.55</v>
      </c>
      <c r="BJ124" s="7"/>
      <c r="BK124" s="8">
        <f t="shared" si="131"/>
        <v>0.73265000000000002</v>
      </c>
      <c r="BL124" s="7"/>
      <c r="BM124" s="6">
        <v>1193.02</v>
      </c>
      <c r="BN124" s="7"/>
      <c r="BO124" s="6">
        <v>1300</v>
      </c>
      <c r="BP124" s="7"/>
      <c r="BQ124" s="6">
        <f t="shared" si="132"/>
        <v>-106.98</v>
      </c>
      <c r="BR124" s="7"/>
      <c r="BS124" s="8">
        <f t="shared" si="133"/>
        <v>0.91771000000000003</v>
      </c>
      <c r="BT124" s="7"/>
      <c r="BU124" s="6">
        <v>873.18</v>
      </c>
      <c r="BV124" s="7"/>
      <c r="BW124" s="6">
        <v>2000</v>
      </c>
      <c r="BX124" s="7"/>
      <c r="BY124" s="6">
        <f t="shared" si="134"/>
        <v>-1126.82</v>
      </c>
      <c r="BZ124" s="7"/>
      <c r="CA124" s="8">
        <f t="shared" si="135"/>
        <v>0.43658999999999998</v>
      </c>
      <c r="CB124" s="7"/>
      <c r="CC124" s="6">
        <v>1032.1500000000001</v>
      </c>
      <c r="CD124" s="7"/>
      <c r="CE124" s="6">
        <v>1300</v>
      </c>
      <c r="CF124" s="7"/>
      <c r="CG124" s="6">
        <f t="shared" si="136"/>
        <v>-267.85000000000002</v>
      </c>
      <c r="CH124" s="7"/>
      <c r="CI124" s="8">
        <f t="shared" si="137"/>
        <v>0.79396</v>
      </c>
      <c r="CJ124" s="7"/>
      <c r="CK124" s="6">
        <v>1264.07</v>
      </c>
      <c r="CL124" s="7"/>
      <c r="CM124" s="6">
        <v>1300</v>
      </c>
      <c r="CN124" s="7"/>
      <c r="CO124" s="6">
        <f t="shared" si="138"/>
        <v>-35.93</v>
      </c>
      <c r="CP124" s="7"/>
      <c r="CQ124" s="8">
        <f t="shared" si="139"/>
        <v>0.97236</v>
      </c>
      <c r="CR124" s="7"/>
      <c r="CS124" s="6">
        <v>759.95</v>
      </c>
      <c r="CT124" s="7"/>
      <c r="CU124" s="6">
        <v>1496.77</v>
      </c>
      <c r="CV124" s="7"/>
      <c r="CW124" s="6">
        <f t="shared" si="140"/>
        <v>-736.82</v>
      </c>
      <c r="CX124" s="7"/>
      <c r="CY124" s="8">
        <f t="shared" si="141"/>
        <v>0.50773000000000001</v>
      </c>
      <c r="CZ124" s="7"/>
      <c r="DA124" s="6">
        <f t="shared" si="142"/>
        <v>11551.67</v>
      </c>
      <c r="DB124" s="7"/>
      <c r="DC124" s="6">
        <f t="shared" si="143"/>
        <v>18896.77</v>
      </c>
      <c r="DD124" s="7"/>
      <c r="DE124" s="6">
        <f t="shared" si="144"/>
        <v>-7345.1</v>
      </c>
      <c r="DF124" s="7"/>
      <c r="DG124" s="8">
        <f t="shared" si="145"/>
        <v>0.61129999999999995</v>
      </c>
    </row>
    <row r="125" spans="1:111" x14ac:dyDescent="0.25">
      <c r="A125" s="2"/>
      <c r="B125" s="2"/>
      <c r="C125" s="2"/>
      <c r="D125" s="2"/>
      <c r="E125" s="2"/>
      <c r="F125" s="2" t="s">
        <v>128</v>
      </c>
      <c r="G125" s="2"/>
      <c r="H125" s="2"/>
      <c r="I125" s="6">
        <v>0</v>
      </c>
      <c r="J125" s="7"/>
      <c r="K125" s="6">
        <v>0</v>
      </c>
      <c r="L125" s="7"/>
      <c r="M125" s="6">
        <f t="shared" si="118"/>
        <v>0</v>
      </c>
      <c r="N125" s="7"/>
      <c r="O125" s="8">
        <f t="shared" si="119"/>
        <v>0</v>
      </c>
      <c r="P125" s="7"/>
      <c r="Q125" s="6">
        <v>0</v>
      </c>
      <c r="R125" s="7"/>
      <c r="S125" s="6">
        <v>0</v>
      </c>
      <c r="T125" s="7"/>
      <c r="U125" s="6">
        <f t="shared" si="120"/>
        <v>0</v>
      </c>
      <c r="V125" s="7"/>
      <c r="W125" s="8">
        <f t="shared" si="121"/>
        <v>0</v>
      </c>
      <c r="X125" s="7"/>
      <c r="Y125" s="6">
        <v>0</v>
      </c>
      <c r="Z125" s="7"/>
      <c r="AA125" s="6">
        <v>0</v>
      </c>
      <c r="AB125" s="7"/>
      <c r="AC125" s="6">
        <f t="shared" si="122"/>
        <v>0</v>
      </c>
      <c r="AD125" s="7"/>
      <c r="AE125" s="8">
        <f t="shared" si="123"/>
        <v>0</v>
      </c>
      <c r="AF125" s="7"/>
      <c r="AG125" s="6">
        <v>0</v>
      </c>
      <c r="AH125" s="7"/>
      <c r="AI125" s="6">
        <v>0</v>
      </c>
      <c r="AJ125" s="7"/>
      <c r="AK125" s="6">
        <f t="shared" si="124"/>
        <v>0</v>
      </c>
      <c r="AL125" s="7"/>
      <c r="AM125" s="8">
        <f t="shared" si="125"/>
        <v>0</v>
      </c>
      <c r="AN125" s="7"/>
      <c r="AO125" s="6">
        <v>0</v>
      </c>
      <c r="AP125" s="7"/>
      <c r="AQ125" s="6">
        <v>0</v>
      </c>
      <c r="AR125" s="7"/>
      <c r="AS125" s="6">
        <f t="shared" si="126"/>
        <v>0</v>
      </c>
      <c r="AT125" s="7"/>
      <c r="AU125" s="8">
        <f t="shared" si="127"/>
        <v>0</v>
      </c>
      <c r="AV125" s="7"/>
      <c r="AW125" s="6">
        <v>0</v>
      </c>
      <c r="AX125" s="7"/>
      <c r="AY125" s="6">
        <v>0</v>
      </c>
      <c r="AZ125" s="7"/>
      <c r="BA125" s="6">
        <f t="shared" si="128"/>
        <v>0</v>
      </c>
      <c r="BB125" s="7"/>
      <c r="BC125" s="8">
        <f t="shared" si="129"/>
        <v>0</v>
      </c>
      <c r="BD125" s="7"/>
      <c r="BE125" s="6">
        <v>0</v>
      </c>
      <c r="BF125" s="7"/>
      <c r="BG125" s="6">
        <v>0</v>
      </c>
      <c r="BH125" s="7"/>
      <c r="BI125" s="6">
        <f t="shared" si="130"/>
        <v>0</v>
      </c>
      <c r="BJ125" s="7"/>
      <c r="BK125" s="8">
        <f t="shared" si="131"/>
        <v>0</v>
      </c>
      <c r="BL125" s="7"/>
      <c r="BM125" s="6">
        <v>0</v>
      </c>
      <c r="BN125" s="7"/>
      <c r="BO125" s="6">
        <v>500</v>
      </c>
      <c r="BP125" s="7"/>
      <c r="BQ125" s="6">
        <f t="shared" si="132"/>
        <v>-500</v>
      </c>
      <c r="BR125" s="7"/>
      <c r="BS125" s="8">
        <f t="shared" si="133"/>
        <v>0</v>
      </c>
      <c r="BT125" s="7"/>
      <c r="BU125" s="6">
        <v>0</v>
      </c>
      <c r="BV125" s="7"/>
      <c r="BW125" s="6">
        <v>0</v>
      </c>
      <c r="BX125" s="7"/>
      <c r="BY125" s="6">
        <f t="shared" si="134"/>
        <v>0</v>
      </c>
      <c r="BZ125" s="7"/>
      <c r="CA125" s="8">
        <f t="shared" si="135"/>
        <v>0</v>
      </c>
      <c r="CB125" s="7"/>
      <c r="CC125" s="6">
        <v>0</v>
      </c>
      <c r="CD125" s="7"/>
      <c r="CE125" s="6">
        <v>0</v>
      </c>
      <c r="CF125" s="7"/>
      <c r="CG125" s="6">
        <f t="shared" si="136"/>
        <v>0</v>
      </c>
      <c r="CH125" s="7"/>
      <c r="CI125" s="8">
        <f t="shared" si="137"/>
        <v>0</v>
      </c>
      <c r="CJ125" s="7"/>
      <c r="CK125" s="6">
        <v>0</v>
      </c>
      <c r="CL125" s="7"/>
      <c r="CM125" s="6">
        <v>0</v>
      </c>
      <c r="CN125" s="7"/>
      <c r="CO125" s="6">
        <f t="shared" si="138"/>
        <v>0</v>
      </c>
      <c r="CP125" s="7"/>
      <c r="CQ125" s="8">
        <f t="shared" si="139"/>
        <v>0</v>
      </c>
      <c r="CR125" s="7"/>
      <c r="CS125" s="6">
        <v>0</v>
      </c>
      <c r="CT125" s="7"/>
      <c r="CU125" s="6">
        <v>0</v>
      </c>
      <c r="CV125" s="7"/>
      <c r="CW125" s="6">
        <f t="shared" si="140"/>
        <v>0</v>
      </c>
      <c r="CX125" s="7"/>
      <c r="CY125" s="8">
        <f t="shared" si="141"/>
        <v>0</v>
      </c>
      <c r="CZ125" s="7"/>
      <c r="DA125" s="6">
        <f t="shared" si="142"/>
        <v>0</v>
      </c>
      <c r="DB125" s="7"/>
      <c r="DC125" s="6">
        <f t="shared" si="143"/>
        <v>500</v>
      </c>
      <c r="DD125" s="7"/>
      <c r="DE125" s="6">
        <f t="shared" si="144"/>
        <v>-500</v>
      </c>
      <c r="DF125" s="7"/>
      <c r="DG125" s="8">
        <f t="shared" si="145"/>
        <v>0</v>
      </c>
    </row>
    <row r="126" spans="1:111" x14ac:dyDescent="0.25">
      <c r="A126" s="2"/>
      <c r="B126" s="2"/>
      <c r="C126" s="2"/>
      <c r="D126" s="2"/>
      <c r="E126" s="2"/>
      <c r="F126" s="2" t="s">
        <v>129</v>
      </c>
      <c r="G126" s="2"/>
      <c r="H126" s="2"/>
      <c r="I126" s="6">
        <v>2999.76</v>
      </c>
      <c r="J126" s="7"/>
      <c r="K126" s="6">
        <v>2500</v>
      </c>
      <c r="L126" s="7"/>
      <c r="M126" s="6">
        <f t="shared" si="118"/>
        <v>499.76</v>
      </c>
      <c r="N126" s="7"/>
      <c r="O126" s="8">
        <f t="shared" si="119"/>
        <v>1.1999</v>
      </c>
      <c r="P126" s="7"/>
      <c r="Q126" s="6">
        <v>6795.46</v>
      </c>
      <c r="R126" s="7"/>
      <c r="S126" s="6">
        <v>4500</v>
      </c>
      <c r="T126" s="7"/>
      <c r="U126" s="6">
        <f t="shared" si="120"/>
        <v>2295.46</v>
      </c>
      <c r="V126" s="7"/>
      <c r="W126" s="8">
        <f t="shared" si="121"/>
        <v>1.5101</v>
      </c>
      <c r="X126" s="7"/>
      <c r="Y126" s="6">
        <v>4103.76</v>
      </c>
      <c r="Z126" s="7"/>
      <c r="AA126" s="6">
        <v>4000</v>
      </c>
      <c r="AB126" s="7"/>
      <c r="AC126" s="6">
        <f t="shared" si="122"/>
        <v>103.76</v>
      </c>
      <c r="AD126" s="7"/>
      <c r="AE126" s="8">
        <f t="shared" si="123"/>
        <v>1.0259400000000001</v>
      </c>
      <c r="AF126" s="7"/>
      <c r="AG126" s="6">
        <v>8235.0499999999993</v>
      </c>
      <c r="AH126" s="7"/>
      <c r="AI126" s="6">
        <v>7000</v>
      </c>
      <c r="AJ126" s="7"/>
      <c r="AK126" s="6">
        <f t="shared" si="124"/>
        <v>1235.05</v>
      </c>
      <c r="AL126" s="7"/>
      <c r="AM126" s="8">
        <f t="shared" si="125"/>
        <v>1.1764399999999999</v>
      </c>
      <c r="AN126" s="7"/>
      <c r="AO126" s="6">
        <v>8522.94</v>
      </c>
      <c r="AP126" s="7"/>
      <c r="AQ126" s="6">
        <v>5000</v>
      </c>
      <c r="AR126" s="7"/>
      <c r="AS126" s="6">
        <f t="shared" si="126"/>
        <v>3522.94</v>
      </c>
      <c r="AT126" s="7"/>
      <c r="AU126" s="8">
        <f t="shared" si="127"/>
        <v>1.70459</v>
      </c>
      <c r="AV126" s="7"/>
      <c r="AW126" s="6">
        <v>6601.99</v>
      </c>
      <c r="AX126" s="7"/>
      <c r="AY126" s="6">
        <v>6000</v>
      </c>
      <c r="AZ126" s="7"/>
      <c r="BA126" s="6">
        <f t="shared" si="128"/>
        <v>601.99</v>
      </c>
      <c r="BB126" s="7"/>
      <c r="BC126" s="8">
        <f t="shared" si="129"/>
        <v>1.10033</v>
      </c>
      <c r="BD126" s="7"/>
      <c r="BE126" s="6">
        <v>3557.44</v>
      </c>
      <c r="BF126" s="7"/>
      <c r="BG126" s="6">
        <v>5000</v>
      </c>
      <c r="BH126" s="7"/>
      <c r="BI126" s="6">
        <f t="shared" si="130"/>
        <v>-1442.56</v>
      </c>
      <c r="BJ126" s="7"/>
      <c r="BK126" s="8">
        <f t="shared" si="131"/>
        <v>0.71148999999999996</v>
      </c>
      <c r="BL126" s="7"/>
      <c r="BM126" s="6">
        <v>9123.3700000000008</v>
      </c>
      <c r="BN126" s="7"/>
      <c r="BO126" s="6">
        <v>6500</v>
      </c>
      <c r="BP126" s="7"/>
      <c r="BQ126" s="6">
        <f t="shared" si="132"/>
        <v>2623.37</v>
      </c>
      <c r="BR126" s="7"/>
      <c r="BS126" s="8">
        <f t="shared" si="133"/>
        <v>1.4036</v>
      </c>
      <c r="BT126" s="7"/>
      <c r="BU126" s="6">
        <v>5319.04</v>
      </c>
      <c r="BV126" s="7"/>
      <c r="BW126" s="6">
        <v>6500</v>
      </c>
      <c r="BX126" s="7"/>
      <c r="BY126" s="6">
        <f t="shared" si="134"/>
        <v>-1180.96</v>
      </c>
      <c r="BZ126" s="7"/>
      <c r="CA126" s="8">
        <f t="shared" si="135"/>
        <v>0.81830999999999998</v>
      </c>
      <c r="CB126" s="7"/>
      <c r="CC126" s="6">
        <v>5646.21</v>
      </c>
      <c r="CD126" s="7"/>
      <c r="CE126" s="6">
        <v>7000</v>
      </c>
      <c r="CF126" s="7"/>
      <c r="CG126" s="6">
        <f t="shared" si="136"/>
        <v>-1353.79</v>
      </c>
      <c r="CH126" s="7"/>
      <c r="CI126" s="8">
        <f t="shared" si="137"/>
        <v>0.80659999999999998</v>
      </c>
      <c r="CJ126" s="7"/>
      <c r="CK126" s="6">
        <v>5109.28</v>
      </c>
      <c r="CL126" s="7"/>
      <c r="CM126" s="6">
        <v>8000</v>
      </c>
      <c r="CN126" s="7"/>
      <c r="CO126" s="6">
        <f t="shared" si="138"/>
        <v>-2890.72</v>
      </c>
      <c r="CP126" s="7"/>
      <c r="CQ126" s="8">
        <f t="shared" si="139"/>
        <v>0.63866000000000001</v>
      </c>
      <c r="CR126" s="7"/>
      <c r="CS126" s="6">
        <v>10922.78</v>
      </c>
      <c r="CT126" s="7"/>
      <c r="CU126" s="6">
        <v>7483.87</v>
      </c>
      <c r="CV126" s="7"/>
      <c r="CW126" s="6">
        <f t="shared" si="140"/>
        <v>3438.91</v>
      </c>
      <c r="CX126" s="7"/>
      <c r="CY126" s="8">
        <f t="shared" si="141"/>
        <v>1.4595100000000001</v>
      </c>
      <c r="CZ126" s="7"/>
      <c r="DA126" s="6">
        <f t="shared" si="142"/>
        <v>76937.08</v>
      </c>
      <c r="DB126" s="7"/>
      <c r="DC126" s="6">
        <f t="shared" si="143"/>
        <v>69483.87</v>
      </c>
      <c r="DD126" s="7"/>
      <c r="DE126" s="6">
        <f t="shared" si="144"/>
        <v>7453.21</v>
      </c>
      <c r="DF126" s="7"/>
      <c r="DG126" s="8">
        <f t="shared" si="145"/>
        <v>1.10727</v>
      </c>
    </row>
    <row r="127" spans="1:111" x14ac:dyDescent="0.25">
      <c r="A127" s="2"/>
      <c r="B127" s="2"/>
      <c r="C127" s="2"/>
      <c r="D127" s="2"/>
      <c r="E127" s="2"/>
      <c r="F127" s="2" t="s">
        <v>130</v>
      </c>
      <c r="G127" s="2"/>
      <c r="H127" s="2"/>
      <c r="I127" s="6">
        <v>1828.71</v>
      </c>
      <c r="J127" s="7"/>
      <c r="K127" s="6">
        <v>3000</v>
      </c>
      <c r="L127" s="7"/>
      <c r="M127" s="6">
        <f t="shared" si="118"/>
        <v>-1171.29</v>
      </c>
      <c r="N127" s="7"/>
      <c r="O127" s="8">
        <f t="shared" si="119"/>
        <v>0.60956999999999995</v>
      </c>
      <c r="P127" s="7"/>
      <c r="Q127" s="6">
        <v>979.33</v>
      </c>
      <c r="R127" s="7"/>
      <c r="S127" s="6">
        <v>1000</v>
      </c>
      <c r="T127" s="7"/>
      <c r="U127" s="6">
        <f t="shared" si="120"/>
        <v>-20.67</v>
      </c>
      <c r="V127" s="7"/>
      <c r="W127" s="8">
        <f t="shared" si="121"/>
        <v>0.97933000000000003</v>
      </c>
      <c r="X127" s="7"/>
      <c r="Y127" s="6">
        <v>52.49</v>
      </c>
      <c r="Z127" s="7"/>
      <c r="AA127" s="6">
        <v>200</v>
      </c>
      <c r="AB127" s="7"/>
      <c r="AC127" s="6">
        <f t="shared" si="122"/>
        <v>-147.51</v>
      </c>
      <c r="AD127" s="7"/>
      <c r="AE127" s="8">
        <f t="shared" si="123"/>
        <v>0.26245000000000002</v>
      </c>
      <c r="AF127" s="7"/>
      <c r="AG127" s="6">
        <v>865.34</v>
      </c>
      <c r="AH127" s="7"/>
      <c r="AI127" s="6">
        <v>200</v>
      </c>
      <c r="AJ127" s="7"/>
      <c r="AK127" s="6">
        <f t="shared" si="124"/>
        <v>665.34</v>
      </c>
      <c r="AL127" s="7"/>
      <c r="AM127" s="8">
        <f t="shared" si="125"/>
        <v>4.3266999999999998</v>
      </c>
      <c r="AN127" s="7"/>
      <c r="AO127" s="6">
        <v>540.02</v>
      </c>
      <c r="AP127" s="7"/>
      <c r="AQ127" s="6">
        <v>200</v>
      </c>
      <c r="AR127" s="7"/>
      <c r="AS127" s="6">
        <f t="shared" si="126"/>
        <v>340.02</v>
      </c>
      <c r="AT127" s="7"/>
      <c r="AU127" s="8">
        <f t="shared" si="127"/>
        <v>2.7000999999999999</v>
      </c>
      <c r="AV127" s="7"/>
      <c r="AW127" s="6">
        <v>571.4</v>
      </c>
      <c r="AX127" s="7"/>
      <c r="AY127" s="6">
        <v>200</v>
      </c>
      <c r="AZ127" s="7"/>
      <c r="BA127" s="6">
        <f t="shared" si="128"/>
        <v>371.4</v>
      </c>
      <c r="BB127" s="7"/>
      <c r="BC127" s="8">
        <f t="shared" si="129"/>
        <v>2.8570000000000002</v>
      </c>
      <c r="BD127" s="7"/>
      <c r="BE127" s="6">
        <v>1446.43</v>
      </c>
      <c r="BF127" s="7"/>
      <c r="BG127" s="6">
        <v>3000</v>
      </c>
      <c r="BH127" s="7"/>
      <c r="BI127" s="6">
        <f t="shared" si="130"/>
        <v>-1553.57</v>
      </c>
      <c r="BJ127" s="7"/>
      <c r="BK127" s="8">
        <f t="shared" si="131"/>
        <v>0.48214000000000001</v>
      </c>
      <c r="BL127" s="7"/>
      <c r="BM127" s="6">
        <v>966.88</v>
      </c>
      <c r="BN127" s="7"/>
      <c r="BO127" s="6">
        <v>200</v>
      </c>
      <c r="BP127" s="7"/>
      <c r="BQ127" s="6">
        <f t="shared" si="132"/>
        <v>766.88</v>
      </c>
      <c r="BR127" s="7"/>
      <c r="BS127" s="8">
        <f t="shared" si="133"/>
        <v>4.8343999999999996</v>
      </c>
      <c r="BT127" s="7"/>
      <c r="BU127" s="6">
        <v>227.75</v>
      </c>
      <c r="BV127" s="7"/>
      <c r="BW127" s="6">
        <v>200</v>
      </c>
      <c r="BX127" s="7"/>
      <c r="BY127" s="6">
        <f t="shared" si="134"/>
        <v>27.75</v>
      </c>
      <c r="BZ127" s="7"/>
      <c r="CA127" s="8">
        <f t="shared" si="135"/>
        <v>1.1387499999999999</v>
      </c>
      <c r="CB127" s="7"/>
      <c r="CC127" s="6">
        <v>916.71</v>
      </c>
      <c r="CD127" s="7"/>
      <c r="CE127" s="6">
        <v>200</v>
      </c>
      <c r="CF127" s="7"/>
      <c r="CG127" s="6">
        <f t="shared" si="136"/>
        <v>716.71</v>
      </c>
      <c r="CH127" s="7"/>
      <c r="CI127" s="8">
        <f t="shared" si="137"/>
        <v>4.5835499999999998</v>
      </c>
      <c r="CJ127" s="7"/>
      <c r="CK127" s="6">
        <v>591.94000000000005</v>
      </c>
      <c r="CL127" s="7"/>
      <c r="CM127" s="6">
        <v>200</v>
      </c>
      <c r="CN127" s="7"/>
      <c r="CO127" s="6">
        <f t="shared" si="138"/>
        <v>391.94</v>
      </c>
      <c r="CP127" s="7"/>
      <c r="CQ127" s="8">
        <f t="shared" si="139"/>
        <v>2.9597000000000002</v>
      </c>
      <c r="CR127" s="7"/>
      <c r="CS127" s="6">
        <v>26.66</v>
      </c>
      <c r="CT127" s="7"/>
      <c r="CU127" s="6">
        <v>374.19</v>
      </c>
      <c r="CV127" s="7"/>
      <c r="CW127" s="6">
        <f t="shared" si="140"/>
        <v>-347.53</v>
      </c>
      <c r="CX127" s="7"/>
      <c r="CY127" s="8">
        <f t="shared" si="141"/>
        <v>7.1249999999999994E-2</v>
      </c>
      <c r="CZ127" s="7"/>
      <c r="DA127" s="6">
        <f t="shared" si="142"/>
        <v>9013.66</v>
      </c>
      <c r="DB127" s="7"/>
      <c r="DC127" s="6">
        <f t="shared" si="143"/>
        <v>8974.19</v>
      </c>
      <c r="DD127" s="7"/>
      <c r="DE127" s="6">
        <f t="shared" si="144"/>
        <v>39.47</v>
      </c>
      <c r="DF127" s="7"/>
      <c r="DG127" s="8">
        <f t="shared" si="145"/>
        <v>1.0044</v>
      </c>
    </row>
    <row r="128" spans="1:111" x14ac:dyDescent="0.25">
      <c r="A128" s="2"/>
      <c r="B128" s="2"/>
      <c r="C128" s="2"/>
      <c r="D128" s="2"/>
      <c r="E128" s="2"/>
      <c r="F128" s="2" t="s">
        <v>131</v>
      </c>
      <c r="G128" s="2"/>
      <c r="H128" s="2"/>
      <c r="I128" s="6">
        <v>1078.05</v>
      </c>
      <c r="J128" s="7"/>
      <c r="K128" s="6">
        <v>1200</v>
      </c>
      <c r="L128" s="7"/>
      <c r="M128" s="6">
        <f t="shared" si="118"/>
        <v>-121.95</v>
      </c>
      <c r="N128" s="7"/>
      <c r="O128" s="8">
        <f t="shared" si="119"/>
        <v>0.89837999999999996</v>
      </c>
      <c r="P128" s="7"/>
      <c r="Q128" s="6">
        <v>2122</v>
      </c>
      <c r="R128" s="7"/>
      <c r="S128" s="6">
        <v>3000</v>
      </c>
      <c r="T128" s="7"/>
      <c r="U128" s="6">
        <f t="shared" si="120"/>
        <v>-878</v>
      </c>
      <c r="V128" s="7"/>
      <c r="W128" s="8">
        <f t="shared" si="121"/>
        <v>0.70733000000000001</v>
      </c>
      <c r="X128" s="7"/>
      <c r="Y128" s="6">
        <v>1028.54</v>
      </c>
      <c r="Z128" s="7"/>
      <c r="AA128" s="6">
        <v>300</v>
      </c>
      <c r="AB128" s="7"/>
      <c r="AC128" s="6">
        <f t="shared" si="122"/>
        <v>728.54</v>
      </c>
      <c r="AD128" s="7"/>
      <c r="AE128" s="8">
        <f t="shared" si="123"/>
        <v>3.4284699999999999</v>
      </c>
      <c r="AF128" s="7"/>
      <c r="AG128" s="6">
        <v>335.89</v>
      </c>
      <c r="AH128" s="7"/>
      <c r="AI128" s="6">
        <v>0</v>
      </c>
      <c r="AJ128" s="7"/>
      <c r="AK128" s="6">
        <f t="shared" si="124"/>
        <v>335.89</v>
      </c>
      <c r="AL128" s="7"/>
      <c r="AM128" s="8">
        <f t="shared" si="125"/>
        <v>1</v>
      </c>
      <c r="AN128" s="7"/>
      <c r="AO128" s="6">
        <v>149</v>
      </c>
      <c r="AP128" s="7"/>
      <c r="AQ128" s="6">
        <v>500</v>
      </c>
      <c r="AR128" s="7"/>
      <c r="AS128" s="6">
        <f t="shared" si="126"/>
        <v>-351</v>
      </c>
      <c r="AT128" s="7"/>
      <c r="AU128" s="8">
        <f t="shared" si="127"/>
        <v>0.29799999999999999</v>
      </c>
      <c r="AV128" s="7"/>
      <c r="AW128" s="6">
        <v>149</v>
      </c>
      <c r="AX128" s="7"/>
      <c r="AY128" s="6">
        <v>100</v>
      </c>
      <c r="AZ128" s="7"/>
      <c r="BA128" s="6">
        <f t="shared" si="128"/>
        <v>49</v>
      </c>
      <c r="BB128" s="7"/>
      <c r="BC128" s="8">
        <f t="shared" si="129"/>
        <v>1.49</v>
      </c>
      <c r="BD128" s="7"/>
      <c r="BE128" s="6">
        <v>394.7</v>
      </c>
      <c r="BF128" s="7"/>
      <c r="BG128" s="6">
        <v>500</v>
      </c>
      <c r="BH128" s="7"/>
      <c r="BI128" s="6">
        <f t="shared" si="130"/>
        <v>-105.3</v>
      </c>
      <c r="BJ128" s="7"/>
      <c r="BK128" s="8">
        <f t="shared" si="131"/>
        <v>0.78939999999999999</v>
      </c>
      <c r="BL128" s="7"/>
      <c r="BM128" s="6">
        <v>149</v>
      </c>
      <c r="BN128" s="7"/>
      <c r="BO128" s="6">
        <v>500</v>
      </c>
      <c r="BP128" s="7"/>
      <c r="BQ128" s="6">
        <f t="shared" si="132"/>
        <v>-351</v>
      </c>
      <c r="BR128" s="7"/>
      <c r="BS128" s="8">
        <f t="shared" si="133"/>
        <v>0.29799999999999999</v>
      </c>
      <c r="BT128" s="7"/>
      <c r="BU128" s="6">
        <v>0</v>
      </c>
      <c r="BV128" s="7"/>
      <c r="BW128" s="6">
        <v>100</v>
      </c>
      <c r="BX128" s="7"/>
      <c r="BY128" s="6">
        <f t="shared" si="134"/>
        <v>-100</v>
      </c>
      <c r="BZ128" s="7"/>
      <c r="CA128" s="8">
        <f t="shared" si="135"/>
        <v>0</v>
      </c>
      <c r="CB128" s="7"/>
      <c r="CC128" s="6">
        <v>0</v>
      </c>
      <c r="CD128" s="7"/>
      <c r="CE128" s="6">
        <v>400</v>
      </c>
      <c r="CF128" s="7"/>
      <c r="CG128" s="6">
        <f t="shared" si="136"/>
        <v>-400</v>
      </c>
      <c r="CH128" s="7"/>
      <c r="CI128" s="8">
        <f t="shared" si="137"/>
        <v>0</v>
      </c>
      <c r="CJ128" s="7"/>
      <c r="CK128" s="6">
        <v>824.24</v>
      </c>
      <c r="CL128" s="7"/>
      <c r="CM128" s="6">
        <v>2400</v>
      </c>
      <c r="CN128" s="7"/>
      <c r="CO128" s="6">
        <f t="shared" si="138"/>
        <v>-1575.76</v>
      </c>
      <c r="CP128" s="7"/>
      <c r="CQ128" s="8">
        <f t="shared" si="139"/>
        <v>0.34343000000000001</v>
      </c>
      <c r="CR128" s="7"/>
      <c r="CS128" s="6">
        <v>70</v>
      </c>
      <c r="CT128" s="7"/>
      <c r="CU128" s="6">
        <v>1870.97</v>
      </c>
      <c r="CV128" s="7"/>
      <c r="CW128" s="6">
        <f t="shared" si="140"/>
        <v>-1800.97</v>
      </c>
      <c r="CX128" s="7"/>
      <c r="CY128" s="8">
        <f t="shared" si="141"/>
        <v>3.7409999999999999E-2</v>
      </c>
      <c r="CZ128" s="7"/>
      <c r="DA128" s="6">
        <f t="shared" si="142"/>
        <v>6300.42</v>
      </c>
      <c r="DB128" s="7"/>
      <c r="DC128" s="6">
        <f t="shared" si="143"/>
        <v>10870.97</v>
      </c>
      <c r="DD128" s="7"/>
      <c r="DE128" s="6">
        <f t="shared" si="144"/>
        <v>-4570.55</v>
      </c>
      <c r="DF128" s="7"/>
      <c r="DG128" s="8">
        <f t="shared" si="145"/>
        <v>0.57955999999999996</v>
      </c>
    </row>
    <row r="129" spans="1:111" x14ac:dyDescent="0.25">
      <c r="A129" s="2"/>
      <c r="B129" s="2"/>
      <c r="C129" s="2"/>
      <c r="D129" s="2"/>
      <c r="E129" s="2"/>
      <c r="F129" s="2" t="s">
        <v>132</v>
      </c>
      <c r="G129" s="2"/>
      <c r="H129" s="2"/>
      <c r="I129" s="6">
        <v>0</v>
      </c>
      <c r="J129" s="7"/>
      <c r="K129" s="6">
        <v>600</v>
      </c>
      <c r="L129" s="7"/>
      <c r="M129" s="6">
        <f t="shared" si="118"/>
        <v>-600</v>
      </c>
      <c r="N129" s="7"/>
      <c r="O129" s="8">
        <f t="shared" si="119"/>
        <v>0</v>
      </c>
      <c r="P129" s="7"/>
      <c r="Q129" s="6">
        <v>992.02</v>
      </c>
      <c r="R129" s="7"/>
      <c r="S129" s="6">
        <v>600</v>
      </c>
      <c r="T129" s="7"/>
      <c r="U129" s="6">
        <f t="shared" si="120"/>
        <v>392.02</v>
      </c>
      <c r="V129" s="7"/>
      <c r="W129" s="8">
        <f t="shared" si="121"/>
        <v>1.65337</v>
      </c>
      <c r="X129" s="7"/>
      <c r="Y129" s="6">
        <v>367.85</v>
      </c>
      <c r="Z129" s="7"/>
      <c r="AA129" s="6">
        <v>600</v>
      </c>
      <c r="AB129" s="7"/>
      <c r="AC129" s="6">
        <f t="shared" si="122"/>
        <v>-232.15</v>
      </c>
      <c r="AD129" s="7"/>
      <c r="AE129" s="8">
        <f t="shared" si="123"/>
        <v>0.61307999999999996</v>
      </c>
      <c r="AF129" s="7"/>
      <c r="AG129" s="6">
        <v>434.15</v>
      </c>
      <c r="AH129" s="7"/>
      <c r="AI129" s="6">
        <v>600</v>
      </c>
      <c r="AJ129" s="7"/>
      <c r="AK129" s="6">
        <f t="shared" si="124"/>
        <v>-165.85</v>
      </c>
      <c r="AL129" s="7"/>
      <c r="AM129" s="8">
        <f t="shared" si="125"/>
        <v>0.72358</v>
      </c>
      <c r="AN129" s="7"/>
      <c r="AO129" s="6">
        <v>486.63</v>
      </c>
      <c r="AP129" s="7"/>
      <c r="AQ129" s="6">
        <v>600</v>
      </c>
      <c r="AR129" s="7"/>
      <c r="AS129" s="6">
        <f t="shared" si="126"/>
        <v>-113.37</v>
      </c>
      <c r="AT129" s="7"/>
      <c r="AU129" s="8">
        <f t="shared" si="127"/>
        <v>0.81105000000000005</v>
      </c>
      <c r="AV129" s="7"/>
      <c r="AW129" s="6">
        <v>424.37</v>
      </c>
      <c r="AX129" s="7"/>
      <c r="AY129" s="6">
        <v>600</v>
      </c>
      <c r="AZ129" s="7"/>
      <c r="BA129" s="6">
        <f t="shared" si="128"/>
        <v>-175.63</v>
      </c>
      <c r="BB129" s="7"/>
      <c r="BC129" s="8">
        <f t="shared" si="129"/>
        <v>0.70728000000000002</v>
      </c>
      <c r="BD129" s="7"/>
      <c r="BE129" s="6">
        <v>423.67</v>
      </c>
      <c r="BF129" s="7"/>
      <c r="BG129" s="6">
        <v>600</v>
      </c>
      <c r="BH129" s="7"/>
      <c r="BI129" s="6">
        <f t="shared" si="130"/>
        <v>-176.33</v>
      </c>
      <c r="BJ129" s="7"/>
      <c r="BK129" s="8">
        <f t="shared" si="131"/>
        <v>0.70611999999999997</v>
      </c>
      <c r="BL129" s="7"/>
      <c r="BM129" s="6">
        <v>234.02</v>
      </c>
      <c r="BN129" s="7"/>
      <c r="BO129" s="6">
        <v>600</v>
      </c>
      <c r="BP129" s="7"/>
      <c r="BQ129" s="6">
        <f t="shared" si="132"/>
        <v>-365.98</v>
      </c>
      <c r="BR129" s="7"/>
      <c r="BS129" s="8">
        <f t="shared" si="133"/>
        <v>0.39002999999999999</v>
      </c>
      <c r="BT129" s="7"/>
      <c r="BU129" s="6">
        <v>803.91</v>
      </c>
      <c r="BV129" s="7"/>
      <c r="BW129" s="6">
        <v>600</v>
      </c>
      <c r="BX129" s="7"/>
      <c r="BY129" s="6">
        <f t="shared" si="134"/>
        <v>203.91</v>
      </c>
      <c r="BZ129" s="7"/>
      <c r="CA129" s="8">
        <f t="shared" si="135"/>
        <v>1.33985</v>
      </c>
      <c r="CB129" s="7"/>
      <c r="CC129" s="6">
        <v>706.12</v>
      </c>
      <c r="CD129" s="7"/>
      <c r="CE129" s="6">
        <v>600</v>
      </c>
      <c r="CF129" s="7"/>
      <c r="CG129" s="6">
        <f t="shared" si="136"/>
        <v>106.12</v>
      </c>
      <c r="CH129" s="7"/>
      <c r="CI129" s="8">
        <f t="shared" si="137"/>
        <v>1.1768700000000001</v>
      </c>
      <c r="CJ129" s="7"/>
      <c r="CK129" s="6">
        <v>447.64</v>
      </c>
      <c r="CL129" s="7"/>
      <c r="CM129" s="6">
        <v>600</v>
      </c>
      <c r="CN129" s="7"/>
      <c r="CO129" s="6">
        <f t="shared" si="138"/>
        <v>-152.36000000000001</v>
      </c>
      <c r="CP129" s="7"/>
      <c r="CQ129" s="8">
        <f t="shared" si="139"/>
        <v>0.74607000000000001</v>
      </c>
      <c r="CR129" s="7"/>
      <c r="CS129" s="6">
        <v>1221.47</v>
      </c>
      <c r="CT129" s="7"/>
      <c r="CU129" s="6">
        <v>561.29</v>
      </c>
      <c r="CV129" s="7"/>
      <c r="CW129" s="6">
        <f t="shared" si="140"/>
        <v>660.18</v>
      </c>
      <c r="CX129" s="7"/>
      <c r="CY129" s="8">
        <f t="shared" si="141"/>
        <v>2.17618</v>
      </c>
      <c r="CZ129" s="7"/>
      <c r="DA129" s="6">
        <f t="shared" si="142"/>
        <v>6541.85</v>
      </c>
      <c r="DB129" s="7"/>
      <c r="DC129" s="6">
        <f t="shared" si="143"/>
        <v>7161.29</v>
      </c>
      <c r="DD129" s="7"/>
      <c r="DE129" s="6">
        <f t="shared" si="144"/>
        <v>-619.44000000000005</v>
      </c>
      <c r="DF129" s="7"/>
      <c r="DG129" s="8">
        <f t="shared" si="145"/>
        <v>0.91349999999999998</v>
      </c>
    </row>
    <row r="130" spans="1:111" x14ac:dyDescent="0.25">
      <c r="A130" s="2"/>
      <c r="B130" s="2"/>
      <c r="C130" s="2"/>
      <c r="D130" s="2"/>
      <c r="E130" s="2"/>
      <c r="F130" s="2" t="s">
        <v>133</v>
      </c>
      <c r="G130" s="2"/>
      <c r="H130" s="2"/>
      <c r="I130" s="6">
        <v>0</v>
      </c>
      <c r="J130" s="7"/>
      <c r="K130" s="6">
        <v>1000</v>
      </c>
      <c r="L130" s="7"/>
      <c r="M130" s="6">
        <f t="shared" si="118"/>
        <v>-1000</v>
      </c>
      <c r="N130" s="7"/>
      <c r="O130" s="8">
        <f t="shared" si="119"/>
        <v>0</v>
      </c>
      <c r="P130" s="7"/>
      <c r="Q130" s="6">
        <v>1370</v>
      </c>
      <c r="R130" s="7"/>
      <c r="S130" s="6">
        <v>1000</v>
      </c>
      <c r="T130" s="7"/>
      <c r="U130" s="6">
        <f t="shared" si="120"/>
        <v>370</v>
      </c>
      <c r="V130" s="7"/>
      <c r="W130" s="8">
        <f t="shared" si="121"/>
        <v>1.37</v>
      </c>
      <c r="X130" s="7"/>
      <c r="Y130" s="6">
        <v>0</v>
      </c>
      <c r="Z130" s="7"/>
      <c r="AA130" s="6">
        <v>1000</v>
      </c>
      <c r="AB130" s="7"/>
      <c r="AC130" s="6">
        <f t="shared" si="122"/>
        <v>-1000</v>
      </c>
      <c r="AD130" s="7"/>
      <c r="AE130" s="8">
        <f t="shared" si="123"/>
        <v>0</v>
      </c>
      <c r="AF130" s="7"/>
      <c r="AG130" s="6">
        <v>190</v>
      </c>
      <c r="AH130" s="7"/>
      <c r="AI130" s="6">
        <v>1000</v>
      </c>
      <c r="AJ130" s="7"/>
      <c r="AK130" s="6">
        <f t="shared" si="124"/>
        <v>-810</v>
      </c>
      <c r="AL130" s="7"/>
      <c r="AM130" s="8">
        <f t="shared" si="125"/>
        <v>0.19</v>
      </c>
      <c r="AN130" s="7"/>
      <c r="AO130" s="6">
        <v>623</v>
      </c>
      <c r="AP130" s="7"/>
      <c r="AQ130" s="6">
        <v>0</v>
      </c>
      <c r="AR130" s="7"/>
      <c r="AS130" s="6">
        <f t="shared" si="126"/>
        <v>623</v>
      </c>
      <c r="AT130" s="7"/>
      <c r="AU130" s="8">
        <f t="shared" si="127"/>
        <v>1</v>
      </c>
      <c r="AV130" s="7"/>
      <c r="AW130" s="6">
        <v>0</v>
      </c>
      <c r="AX130" s="7"/>
      <c r="AY130" s="6">
        <v>0</v>
      </c>
      <c r="AZ130" s="7"/>
      <c r="BA130" s="6">
        <f t="shared" si="128"/>
        <v>0</v>
      </c>
      <c r="BB130" s="7"/>
      <c r="BC130" s="8">
        <f t="shared" si="129"/>
        <v>0</v>
      </c>
      <c r="BD130" s="7"/>
      <c r="BE130" s="6">
        <v>0</v>
      </c>
      <c r="BF130" s="7"/>
      <c r="BG130" s="6">
        <v>0</v>
      </c>
      <c r="BH130" s="7"/>
      <c r="BI130" s="6">
        <f t="shared" si="130"/>
        <v>0</v>
      </c>
      <c r="BJ130" s="7"/>
      <c r="BK130" s="8">
        <f t="shared" si="131"/>
        <v>0</v>
      </c>
      <c r="BL130" s="7"/>
      <c r="BM130" s="6">
        <v>403.88</v>
      </c>
      <c r="BN130" s="7"/>
      <c r="BO130" s="6">
        <v>0</v>
      </c>
      <c r="BP130" s="7"/>
      <c r="BQ130" s="6">
        <f t="shared" si="132"/>
        <v>403.88</v>
      </c>
      <c r="BR130" s="7"/>
      <c r="BS130" s="8">
        <f t="shared" si="133"/>
        <v>1</v>
      </c>
      <c r="BT130" s="7"/>
      <c r="BU130" s="6">
        <v>820</v>
      </c>
      <c r="BV130" s="7"/>
      <c r="BW130" s="6">
        <v>0</v>
      </c>
      <c r="BX130" s="7"/>
      <c r="BY130" s="6">
        <f t="shared" si="134"/>
        <v>820</v>
      </c>
      <c r="BZ130" s="7"/>
      <c r="CA130" s="8">
        <f t="shared" si="135"/>
        <v>1</v>
      </c>
      <c r="CB130" s="7"/>
      <c r="CC130" s="6">
        <v>0</v>
      </c>
      <c r="CD130" s="7"/>
      <c r="CE130" s="6">
        <v>0</v>
      </c>
      <c r="CF130" s="7"/>
      <c r="CG130" s="6">
        <f t="shared" si="136"/>
        <v>0</v>
      </c>
      <c r="CH130" s="7"/>
      <c r="CI130" s="8">
        <f t="shared" si="137"/>
        <v>0</v>
      </c>
      <c r="CJ130" s="7"/>
      <c r="CK130" s="6">
        <v>433.01</v>
      </c>
      <c r="CL130" s="7"/>
      <c r="CM130" s="6">
        <v>0</v>
      </c>
      <c r="CN130" s="7"/>
      <c r="CO130" s="6">
        <f t="shared" si="138"/>
        <v>433.01</v>
      </c>
      <c r="CP130" s="7"/>
      <c r="CQ130" s="8">
        <f t="shared" si="139"/>
        <v>1</v>
      </c>
      <c r="CR130" s="7"/>
      <c r="CS130" s="6">
        <v>0</v>
      </c>
      <c r="CT130" s="7"/>
      <c r="CU130" s="6">
        <v>0</v>
      </c>
      <c r="CV130" s="7"/>
      <c r="CW130" s="6">
        <f t="shared" si="140"/>
        <v>0</v>
      </c>
      <c r="CX130" s="7"/>
      <c r="CY130" s="8">
        <f t="shared" si="141"/>
        <v>0</v>
      </c>
      <c r="CZ130" s="7"/>
      <c r="DA130" s="6">
        <f t="shared" si="142"/>
        <v>3839.89</v>
      </c>
      <c r="DB130" s="7"/>
      <c r="DC130" s="6">
        <f t="shared" si="143"/>
        <v>4000</v>
      </c>
      <c r="DD130" s="7"/>
      <c r="DE130" s="6">
        <f t="shared" si="144"/>
        <v>-160.11000000000001</v>
      </c>
      <c r="DF130" s="7"/>
      <c r="DG130" s="8">
        <f t="shared" si="145"/>
        <v>0.95996999999999999</v>
      </c>
    </row>
    <row r="131" spans="1:111" x14ac:dyDescent="0.25">
      <c r="A131" s="2"/>
      <c r="B131" s="2"/>
      <c r="C131" s="2"/>
      <c r="D131" s="2"/>
      <c r="E131" s="2"/>
      <c r="F131" s="2" t="s">
        <v>134</v>
      </c>
      <c r="G131" s="2"/>
      <c r="H131" s="2"/>
      <c r="I131" s="6">
        <v>91.45</v>
      </c>
      <c r="J131" s="7"/>
      <c r="K131" s="6">
        <v>200</v>
      </c>
      <c r="L131" s="7"/>
      <c r="M131" s="6">
        <f t="shared" si="118"/>
        <v>-108.55</v>
      </c>
      <c r="N131" s="7"/>
      <c r="O131" s="8">
        <f t="shared" si="119"/>
        <v>0.45724999999999999</v>
      </c>
      <c r="P131" s="7"/>
      <c r="Q131" s="6">
        <v>178.17</v>
      </c>
      <c r="R131" s="7"/>
      <c r="S131" s="6">
        <v>200</v>
      </c>
      <c r="T131" s="7"/>
      <c r="U131" s="6">
        <f t="shared" si="120"/>
        <v>-21.83</v>
      </c>
      <c r="V131" s="7"/>
      <c r="W131" s="8">
        <f t="shared" si="121"/>
        <v>0.89085000000000003</v>
      </c>
      <c r="X131" s="7"/>
      <c r="Y131" s="6">
        <v>178.17</v>
      </c>
      <c r="Z131" s="7"/>
      <c r="AA131" s="6">
        <v>200</v>
      </c>
      <c r="AB131" s="7"/>
      <c r="AC131" s="6">
        <f t="shared" si="122"/>
        <v>-21.83</v>
      </c>
      <c r="AD131" s="7"/>
      <c r="AE131" s="8">
        <f t="shared" si="123"/>
        <v>0.89085000000000003</v>
      </c>
      <c r="AF131" s="7"/>
      <c r="AG131" s="6">
        <v>196.28</v>
      </c>
      <c r="AH131" s="7"/>
      <c r="AI131" s="6">
        <v>200</v>
      </c>
      <c r="AJ131" s="7"/>
      <c r="AK131" s="6">
        <f t="shared" si="124"/>
        <v>-3.72</v>
      </c>
      <c r="AL131" s="7"/>
      <c r="AM131" s="8">
        <f t="shared" si="125"/>
        <v>0.98140000000000005</v>
      </c>
      <c r="AN131" s="7"/>
      <c r="AO131" s="6">
        <v>184.99</v>
      </c>
      <c r="AP131" s="7"/>
      <c r="AQ131" s="6">
        <v>200</v>
      </c>
      <c r="AR131" s="7"/>
      <c r="AS131" s="6">
        <f t="shared" si="126"/>
        <v>-15.01</v>
      </c>
      <c r="AT131" s="7"/>
      <c r="AU131" s="8">
        <f t="shared" si="127"/>
        <v>0.92495000000000005</v>
      </c>
      <c r="AV131" s="7"/>
      <c r="AW131" s="6">
        <v>184.99</v>
      </c>
      <c r="AX131" s="7"/>
      <c r="AY131" s="6">
        <v>200</v>
      </c>
      <c r="AZ131" s="7"/>
      <c r="BA131" s="6">
        <f t="shared" si="128"/>
        <v>-15.01</v>
      </c>
      <c r="BB131" s="7"/>
      <c r="BC131" s="8">
        <f t="shared" si="129"/>
        <v>0.92495000000000005</v>
      </c>
      <c r="BD131" s="7"/>
      <c r="BE131" s="6">
        <v>203.49</v>
      </c>
      <c r="BF131" s="7"/>
      <c r="BG131" s="6">
        <v>200</v>
      </c>
      <c r="BH131" s="7"/>
      <c r="BI131" s="6">
        <f t="shared" si="130"/>
        <v>3.49</v>
      </c>
      <c r="BJ131" s="7"/>
      <c r="BK131" s="8">
        <f t="shared" si="131"/>
        <v>1.01745</v>
      </c>
      <c r="BL131" s="7"/>
      <c r="BM131" s="6">
        <v>184.99</v>
      </c>
      <c r="BN131" s="7"/>
      <c r="BO131" s="6">
        <v>200</v>
      </c>
      <c r="BP131" s="7"/>
      <c r="BQ131" s="6">
        <f t="shared" si="132"/>
        <v>-15.01</v>
      </c>
      <c r="BR131" s="7"/>
      <c r="BS131" s="8">
        <f t="shared" si="133"/>
        <v>0.92495000000000005</v>
      </c>
      <c r="BT131" s="7"/>
      <c r="BU131" s="6">
        <v>184.99</v>
      </c>
      <c r="BV131" s="7"/>
      <c r="BW131" s="6">
        <v>200</v>
      </c>
      <c r="BX131" s="7"/>
      <c r="BY131" s="6">
        <f t="shared" si="134"/>
        <v>-15.01</v>
      </c>
      <c r="BZ131" s="7"/>
      <c r="CA131" s="8">
        <f t="shared" si="135"/>
        <v>0.92495000000000005</v>
      </c>
      <c r="CB131" s="7"/>
      <c r="CC131" s="6">
        <v>193.38</v>
      </c>
      <c r="CD131" s="7"/>
      <c r="CE131" s="6">
        <v>200</v>
      </c>
      <c r="CF131" s="7"/>
      <c r="CG131" s="6">
        <f t="shared" si="136"/>
        <v>-6.62</v>
      </c>
      <c r="CH131" s="7"/>
      <c r="CI131" s="8">
        <f t="shared" si="137"/>
        <v>0.96689999999999998</v>
      </c>
      <c r="CJ131" s="7"/>
      <c r="CK131" s="6">
        <v>497.88</v>
      </c>
      <c r="CL131" s="7"/>
      <c r="CM131" s="6">
        <v>200</v>
      </c>
      <c r="CN131" s="7"/>
      <c r="CO131" s="6">
        <f t="shared" si="138"/>
        <v>297.88</v>
      </c>
      <c r="CP131" s="7"/>
      <c r="CQ131" s="8">
        <f t="shared" si="139"/>
        <v>2.4893999999999998</v>
      </c>
      <c r="CR131" s="7"/>
      <c r="CS131" s="6">
        <v>163.02000000000001</v>
      </c>
      <c r="CT131" s="7"/>
      <c r="CU131" s="6">
        <v>187.1</v>
      </c>
      <c r="CV131" s="7"/>
      <c r="CW131" s="6">
        <f t="shared" si="140"/>
        <v>-24.08</v>
      </c>
      <c r="CX131" s="7"/>
      <c r="CY131" s="8">
        <f t="shared" si="141"/>
        <v>0.87129999999999996</v>
      </c>
      <c r="CZ131" s="7"/>
      <c r="DA131" s="6">
        <f t="shared" si="142"/>
        <v>2441.8000000000002</v>
      </c>
      <c r="DB131" s="7"/>
      <c r="DC131" s="6">
        <f t="shared" si="143"/>
        <v>2387.1</v>
      </c>
      <c r="DD131" s="7"/>
      <c r="DE131" s="6">
        <f t="shared" si="144"/>
        <v>54.7</v>
      </c>
      <c r="DF131" s="7"/>
      <c r="DG131" s="8">
        <f t="shared" si="145"/>
        <v>1.02291</v>
      </c>
    </row>
    <row r="132" spans="1:111" ht="15.75" thickBot="1" x14ac:dyDescent="0.3">
      <c r="A132" s="2"/>
      <c r="B132" s="2"/>
      <c r="C132" s="2"/>
      <c r="D132" s="2"/>
      <c r="E132" s="2"/>
      <c r="F132" s="2" t="s">
        <v>135</v>
      </c>
      <c r="G132" s="2"/>
      <c r="H132" s="2"/>
      <c r="I132" s="9">
        <v>0</v>
      </c>
      <c r="J132" s="7"/>
      <c r="K132" s="9">
        <v>0</v>
      </c>
      <c r="L132" s="7"/>
      <c r="M132" s="9">
        <f t="shared" si="118"/>
        <v>0</v>
      </c>
      <c r="N132" s="7"/>
      <c r="O132" s="10">
        <f t="shared" si="119"/>
        <v>0</v>
      </c>
      <c r="P132" s="7"/>
      <c r="Q132" s="9">
        <v>0</v>
      </c>
      <c r="R132" s="7"/>
      <c r="S132" s="9">
        <v>0</v>
      </c>
      <c r="T132" s="7"/>
      <c r="U132" s="9">
        <f t="shared" si="120"/>
        <v>0</v>
      </c>
      <c r="V132" s="7"/>
      <c r="W132" s="10">
        <f t="shared" si="121"/>
        <v>0</v>
      </c>
      <c r="X132" s="7"/>
      <c r="Y132" s="9">
        <v>0</v>
      </c>
      <c r="Z132" s="7"/>
      <c r="AA132" s="9">
        <v>0</v>
      </c>
      <c r="AB132" s="7"/>
      <c r="AC132" s="9">
        <f t="shared" si="122"/>
        <v>0</v>
      </c>
      <c r="AD132" s="7"/>
      <c r="AE132" s="10">
        <f t="shared" si="123"/>
        <v>0</v>
      </c>
      <c r="AF132" s="7"/>
      <c r="AG132" s="9">
        <v>0</v>
      </c>
      <c r="AH132" s="7"/>
      <c r="AI132" s="9">
        <v>0</v>
      </c>
      <c r="AJ132" s="7"/>
      <c r="AK132" s="9">
        <f t="shared" si="124"/>
        <v>0</v>
      </c>
      <c r="AL132" s="7"/>
      <c r="AM132" s="10">
        <f t="shared" si="125"/>
        <v>0</v>
      </c>
      <c r="AN132" s="7"/>
      <c r="AO132" s="9">
        <v>0</v>
      </c>
      <c r="AP132" s="7"/>
      <c r="AQ132" s="9">
        <v>0</v>
      </c>
      <c r="AR132" s="7"/>
      <c r="AS132" s="9">
        <f t="shared" si="126"/>
        <v>0</v>
      </c>
      <c r="AT132" s="7"/>
      <c r="AU132" s="10">
        <f t="shared" si="127"/>
        <v>0</v>
      </c>
      <c r="AV132" s="7"/>
      <c r="AW132" s="9">
        <v>0</v>
      </c>
      <c r="AX132" s="7"/>
      <c r="AY132" s="9">
        <v>0</v>
      </c>
      <c r="AZ132" s="7"/>
      <c r="BA132" s="9">
        <f t="shared" si="128"/>
        <v>0</v>
      </c>
      <c r="BB132" s="7"/>
      <c r="BC132" s="10">
        <f t="shared" si="129"/>
        <v>0</v>
      </c>
      <c r="BD132" s="7"/>
      <c r="BE132" s="9">
        <v>0</v>
      </c>
      <c r="BF132" s="7"/>
      <c r="BG132" s="9">
        <v>0</v>
      </c>
      <c r="BH132" s="7"/>
      <c r="BI132" s="9">
        <f t="shared" si="130"/>
        <v>0</v>
      </c>
      <c r="BJ132" s="7"/>
      <c r="BK132" s="10">
        <f t="shared" si="131"/>
        <v>0</v>
      </c>
      <c r="BL132" s="7"/>
      <c r="BM132" s="9">
        <v>0</v>
      </c>
      <c r="BN132" s="7"/>
      <c r="BO132" s="9">
        <v>0</v>
      </c>
      <c r="BP132" s="7"/>
      <c r="BQ132" s="9">
        <f t="shared" si="132"/>
        <v>0</v>
      </c>
      <c r="BR132" s="7"/>
      <c r="BS132" s="10">
        <f t="shared" si="133"/>
        <v>0</v>
      </c>
      <c r="BT132" s="7"/>
      <c r="BU132" s="9">
        <v>0</v>
      </c>
      <c r="BV132" s="7"/>
      <c r="BW132" s="9">
        <v>0</v>
      </c>
      <c r="BX132" s="7"/>
      <c r="BY132" s="9">
        <f t="shared" si="134"/>
        <v>0</v>
      </c>
      <c r="BZ132" s="7"/>
      <c r="CA132" s="10">
        <f t="shared" si="135"/>
        <v>0</v>
      </c>
      <c r="CB132" s="7"/>
      <c r="CC132" s="9">
        <v>0</v>
      </c>
      <c r="CD132" s="7"/>
      <c r="CE132" s="9">
        <v>0</v>
      </c>
      <c r="CF132" s="7"/>
      <c r="CG132" s="9">
        <f t="shared" si="136"/>
        <v>0</v>
      </c>
      <c r="CH132" s="7"/>
      <c r="CI132" s="10">
        <f t="shared" si="137"/>
        <v>0</v>
      </c>
      <c r="CJ132" s="7"/>
      <c r="CK132" s="9">
        <v>0</v>
      </c>
      <c r="CL132" s="7"/>
      <c r="CM132" s="9">
        <v>0</v>
      </c>
      <c r="CN132" s="7"/>
      <c r="CO132" s="9">
        <f t="shared" si="138"/>
        <v>0</v>
      </c>
      <c r="CP132" s="7"/>
      <c r="CQ132" s="10">
        <f t="shared" si="139"/>
        <v>0</v>
      </c>
      <c r="CR132" s="7"/>
      <c r="CS132" s="9">
        <v>0</v>
      </c>
      <c r="CT132" s="7"/>
      <c r="CU132" s="9">
        <v>0</v>
      </c>
      <c r="CV132" s="7"/>
      <c r="CW132" s="9">
        <f t="shared" si="140"/>
        <v>0</v>
      </c>
      <c r="CX132" s="7"/>
      <c r="CY132" s="10">
        <f t="shared" si="141"/>
        <v>0</v>
      </c>
      <c r="CZ132" s="7"/>
      <c r="DA132" s="9">
        <f t="shared" si="142"/>
        <v>0</v>
      </c>
      <c r="DB132" s="7"/>
      <c r="DC132" s="9">
        <f t="shared" si="143"/>
        <v>0</v>
      </c>
      <c r="DD132" s="7"/>
      <c r="DE132" s="9">
        <f t="shared" si="144"/>
        <v>0</v>
      </c>
      <c r="DF132" s="7"/>
      <c r="DG132" s="10">
        <f t="shared" si="145"/>
        <v>0</v>
      </c>
    </row>
    <row r="133" spans="1:111" x14ac:dyDescent="0.25">
      <c r="A133" s="2"/>
      <c r="B133" s="2"/>
      <c r="C133" s="2"/>
      <c r="D133" s="2"/>
      <c r="E133" s="2" t="s">
        <v>136</v>
      </c>
      <c r="F133" s="2"/>
      <c r="G133" s="2"/>
      <c r="H133" s="2"/>
      <c r="I133" s="6">
        <f>ROUND(I98+I102+I108+SUM(I119:I132),5)</f>
        <v>7086.73</v>
      </c>
      <c r="J133" s="7"/>
      <c r="K133" s="6">
        <f>ROUND(K98+K102+K108+SUM(K119:K132),5)</f>
        <v>19700</v>
      </c>
      <c r="L133" s="7"/>
      <c r="M133" s="6">
        <f t="shared" si="118"/>
        <v>-12613.27</v>
      </c>
      <c r="N133" s="7"/>
      <c r="O133" s="8">
        <f t="shared" si="119"/>
        <v>0.35972999999999999</v>
      </c>
      <c r="P133" s="7"/>
      <c r="Q133" s="6">
        <f>ROUND(Q98+Q102+Q108+SUM(Q119:Q132),5)</f>
        <v>33959.760000000002</v>
      </c>
      <c r="R133" s="7"/>
      <c r="S133" s="6">
        <f>ROUND(S98+S102+S108+SUM(S119:S132),5)</f>
        <v>21500</v>
      </c>
      <c r="T133" s="7"/>
      <c r="U133" s="6">
        <f t="shared" si="120"/>
        <v>12459.76</v>
      </c>
      <c r="V133" s="7"/>
      <c r="W133" s="8">
        <f t="shared" si="121"/>
        <v>1.57952</v>
      </c>
      <c r="X133" s="7"/>
      <c r="Y133" s="6">
        <f>ROUND(Y98+Y102+Y108+SUM(Y119:Y132),5)</f>
        <v>13676.62</v>
      </c>
      <c r="Z133" s="7"/>
      <c r="AA133" s="6">
        <f>ROUND(AA98+AA102+AA108+SUM(AA119:AA132),5)</f>
        <v>15800</v>
      </c>
      <c r="AB133" s="7"/>
      <c r="AC133" s="6">
        <f t="shared" si="122"/>
        <v>-2123.38</v>
      </c>
      <c r="AD133" s="7"/>
      <c r="AE133" s="8">
        <f t="shared" si="123"/>
        <v>0.86560999999999999</v>
      </c>
      <c r="AF133" s="7"/>
      <c r="AG133" s="6">
        <f>ROUND(AG98+AG102+AG108+SUM(AG119:AG132),5)</f>
        <v>20535.57</v>
      </c>
      <c r="AH133" s="7"/>
      <c r="AI133" s="6">
        <f>ROUND(AI98+AI102+AI108+SUM(AI119:AI132),5)</f>
        <v>22300</v>
      </c>
      <c r="AJ133" s="7"/>
      <c r="AK133" s="6">
        <f t="shared" si="124"/>
        <v>-1764.43</v>
      </c>
      <c r="AL133" s="7"/>
      <c r="AM133" s="8">
        <f t="shared" si="125"/>
        <v>0.92088000000000003</v>
      </c>
      <c r="AN133" s="7"/>
      <c r="AO133" s="6">
        <f>ROUND(AO98+AO102+AO108+SUM(AO119:AO132),5)</f>
        <v>20593.099999999999</v>
      </c>
      <c r="AP133" s="7"/>
      <c r="AQ133" s="6">
        <f>ROUND(AQ98+AQ102+AQ108+SUM(AQ119:AQ132),5)</f>
        <v>16100</v>
      </c>
      <c r="AR133" s="7"/>
      <c r="AS133" s="6">
        <f t="shared" si="126"/>
        <v>4493.1000000000004</v>
      </c>
      <c r="AT133" s="7"/>
      <c r="AU133" s="8">
        <f t="shared" si="127"/>
        <v>1.2790699999999999</v>
      </c>
      <c r="AV133" s="7"/>
      <c r="AW133" s="6">
        <f>ROUND(AW98+AW102+AW108+SUM(AW119:AW132),5)</f>
        <v>18416.669999999998</v>
      </c>
      <c r="AX133" s="7"/>
      <c r="AY133" s="6">
        <f>ROUND(AY98+AY102+AY108+SUM(AY119:AY132),5)</f>
        <v>17750</v>
      </c>
      <c r="AZ133" s="7"/>
      <c r="BA133" s="6">
        <f t="shared" si="128"/>
        <v>666.67</v>
      </c>
      <c r="BB133" s="7"/>
      <c r="BC133" s="8">
        <f t="shared" si="129"/>
        <v>1.03756</v>
      </c>
      <c r="BD133" s="7"/>
      <c r="BE133" s="6">
        <f>ROUND(BE98+BE102+BE108+SUM(BE119:BE132),5)</f>
        <v>13997.19</v>
      </c>
      <c r="BF133" s="7"/>
      <c r="BG133" s="6">
        <f>ROUND(BG98+BG102+BG108+SUM(BG119:BG132),5)</f>
        <v>17700</v>
      </c>
      <c r="BH133" s="7"/>
      <c r="BI133" s="6">
        <f t="shared" si="130"/>
        <v>-3702.81</v>
      </c>
      <c r="BJ133" s="7"/>
      <c r="BK133" s="8">
        <f t="shared" si="131"/>
        <v>0.79079999999999995</v>
      </c>
      <c r="BL133" s="7"/>
      <c r="BM133" s="6">
        <f>ROUND(BM98+BM102+BM108+SUM(BM119:BM132),5)</f>
        <v>18108.59</v>
      </c>
      <c r="BN133" s="7"/>
      <c r="BO133" s="6">
        <f>ROUND(BO98+BO102+BO108+SUM(BO119:BO132),5)</f>
        <v>16900</v>
      </c>
      <c r="BP133" s="7"/>
      <c r="BQ133" s="6">
        <f t="shared" si="132"/>
        <v>1208.5899999999999</v>
      </c>
      <c r="BR133" s="7"/>
      <c r="BS133" s="8">
        <f t="shared" si="133"/>
        <v>1.07151</v>
      </c>
      <c r="BT133" s="7"/>
      <c r="BU133" s="6">
        <f>ROUND(BU98+BU102+BU108+SUM(BU119:BU132),5)</f>
        <v>15789.47</v>
      </c>
      <c r="BV133" s="7"/>
      <c r="BW133" s="6">
        <f>ROUND(BW98+BW102+BW108+SUM(BW119:BW132),5)</f>
        <v>17100</v>
      </c>
      <c r="BX133" s="7"/>
      <c r="BY133" s="6">
        <f t="shared" si="134"/>
        <v>-1310.53</v>
      </c>
      <c r="BZ133" s="7"/>
      <c r="CA133" s="8">
        <f t="shared" si="135"/>
        <v>0.92335999999999996</v>
      </c>
      <c r="CB133" s="7"/>
      <c r="CC133" s="6">
        <f>ROUND(CC98+CC102+CC108+SUM(CC119:CC132),5)</f>
        <v>16550.490000000002</v>
      </c>
      <c r="CD133" s="7"/>
      <c r="CE133" s="6">
        <f>ROUND(CE98+CE102+CE108+SUM(CE119:CE132),5)</f>
        <v>16800</v>
      </c>
      <c r="CF133" s="7"/>
      <c r="CG133" s="6">
        <f t="shared" si="136"/>
        <v>-249.51</v>
      </c>
      <c r="CH133" s="7"/>
      <c r="CI133" s="8">
        <f t="shared" si="137"/>
        <v>0.98514999999999997</v>
      </c>
      <c r="CJ133" s="7"/>
      <c r="CK133" s="6">
        <f>ROUND(CK98+CK102+CK108+SUM(CK119:CK132),5)</f>
        <v>17771.39</v>
      </c>
      <c r="CL133" s="7"/>
      <c r="CM133" s="6">
        <f>ROUND(CM98+CM102+CM108+SUM(CM119:CM132),5)</f>
        <v>19800</v>
      </c>
      <c r="CN133" s="7"/>
      <c r="CO133" s="6">
        <f t="shared" si="138"/>
        <v>-2028.61</v>
      </c>
      <c r="CP133" s="7"/>
      <c r="CQ133" s="8">
        <f t="shared" si="139"/>
        <v>0.89754</v>
      </c>
      <c r="CR133" s="7"/>
      <c r="CS133" s="6">
        <f>ROUND(CS98+CS102+CS108+SUM(CS119:CS132),5)</f>
        <v>20857.25</v>
      </c>
      <c r="CT133" s="7"/>
      <c r="CU133" s="6">
        <f>ROUND(CU98+CU102+CU108+SUM(CU119:CU132),5)</f>
        <v>18990.310000000001</v>
      </c>
      <c r="CV133" s="7"/>
      <c r="CW133" s="6">
        <f t="shared" si="140"/>
        <v>1866.94</v>
      </c>
      <c r="CX133" s="7"/>
      <c r="CY133" s="8">
        <f t="shared" si="141"/>
        <v>1.0983099999999999</v>
      </c>
      <c r="CZ133" s="7"/>
      <c r="DA133" s="6">
        <f t="shared" si="142"/>
        <v>217342.83</v>
      </c>
      <c r="DB133" s="7"/>
      <c r="DC133" s="6">
        <f t="shared" si="143"/>
        <v>220440.31</v>
      </c>
      <c r="DD133" s="7"/>
      <c r="DE133" s="6">
        <f t="shared" si="144"/>
        <v>-3097.48</v>
      </c>
      <c r="DF133" s="7"/>
      <c r="DG133" s="8">
        <f t="shared" si="145"/>
        <v>0.98594999999999999</v>
      </c>
    </row>
    <row r="134" spans="1:111" x14ac:dyDescent="0.25">
      <c r="A134" s="2"/>
      <c r="B134" s="2"/>
      <c r="C134" s="2"/>
      <c r="D134" s="2"/>
      <c r="E134" s="2" t="s">
        <v>137</v>
      </c>
      <c r="F134" s="2"/>
      <c r="G134" s="2"/>
      <c r="H134" s="2"/>
      <c r="I134" s="6"/>
      <c r="J134" s="7"/>
      <c r="K134" s="6"/>
      <c r="L134" s="7"/>
      <c r="M134" s="6"/>
      <c r="N134" s="7"/>
      <c r="O134" s="8"/>
      <c r="P134" s="7"/>
      <c r="Q134" s="6"/>
      <c r="R134" s="7"/>
      <c r="S134" s="6"/>
      <c r="T134" s="7"/>
      <c r="U134" s="6"/>
      <c r="V134" s="7"/>
      <c r="W134" s="8"/>
      <c r="X134" s="7"/>
      <c r="Y134" s="6"/>
      <c r="Z134" s="7"/>
      <c r="AA134" s="6"/>
      <c r="AB134" s="7"/>
      <c r="AC134" s="6"/>
      <c r="AD134" s="7"/>
      <c r="AE134" s="8"/>
      <c r="AF134" s="7"/>
      <c r="AG134" s="6"/>
      <c r="AH134" s="7"/>
      <c r="AI134" s="6"/>
      <c r="AJ134" s="7"/>
      <c r="AK134" s="6"/>
      <c r="AL134" s="7"/>
      <c r="AM134" s="8"/>
      <c r="AN134" s="7"/>
      <c r="AO134" s="6"/>
      <c r="AP134" s="7"/>
      <c r="AQ134" s="6"/>
      <c r="AR134" s="7"/>
      <c r="AS134" s="6"/>
      <c r="AT134" s="7"/>
      <c r="AU134" s="8"/>
      <c r="AV134" s="7"/>
      <c r="AW134" s="6"/>
      <c r="AX134" s="7"/>
      <c r="AY134" s="6"/>
      <c r="AZ134" s="7"/>
      <c r="BA134" s="6"/>
      <c r="BB134" s="7"/>
      <c r="BC134" s="8"/>
      <c r="BD134" s="7"/>
      <c r="BE134" s="6"/>
      <c r="BF134" s="7"/>
      <c r="BG134" s="6"/>
      <c r="BH134" s="7"/>
      <c r="BI134" s="6"/>
      <c r="BJ134" s="7"/>
      <c r="BK134" s="8"/>
      <c r="BL134" s="7"/>
      <c r="BM134" s="6"/>
      <c r="BN134" s="7"/>
      <c r="BO134" s="6"/>
      <c r="BP134" s="7"/>
      <c r="BQ134" s="6"/>
      <c r="BR134" s="7"/>
      <c r="BS134" s="8"/>
      <c r="BT134" s="7"/>
      <c r="BU134" s="6"/>
      <c r="BV134" s="7"/>
      <c r="BW134" s="6"/>
      <c r="BX134" s="7"/>
      <c r="BY134" s="6"/>
      <c r="BZ134" s="7"/>
      <c r="CA134" s="8"/>
      <c r="CB134" s="7"/>
      <c r="CC134" s="6"/>
      <c r="CD134" s="7"/>
      <c r="CE134" s="6"/>
      <c r="CF134" s="7"/>
      <c r="CG134" s="6"/>
      <c r="CH134" s="7"/>
      <c r="CI134" s="8"/>
      <c r="CJ134" s="7"/>
      <c r="CK134" s="6"/>
      <c r="CL134" s="7"/>
      <c r="CM134" s="6"/>
      <c r="CN134" s="7"/>
      <c r="CO134" s="6"/>
      <c r="CP134" s="7"/>
      <c r="CQ134" s="8"/>
      <c r="CR134" s="7"/>
      <c r="CS134" s="6"/>
      <c r="CT134" s="7"/>
      <c r="CU134" s="6"/>
      <c r="CV134" s="7"/>
      <c r="CW134" s="6"/>
      <c r="CX134" s="7"/>
      <c r="CY134" s="8"/>
      <c r="CZ134" s="7"/>
      <c r="DA134" s="6"/>
      <c r="DB134" s="7"/>
      <c r="DC134" s="6"/>
      <c r="DD134" s="7"/>
      <c r="DE134" s="6"/>
      <c r="DF134" s="7"/>
      <c r="DG134" s="8"/>
    </row>
    <row r="135" spans="1:111" x14ac:dyDescent="0.25">
      <c r="A135" s="2"/>
      <c r="B135" s="2"/>
      <c r="C135" s="2"/>
      <c r="D135" s="2"/>
      <c r="E135" s="2"/>
      <c r="F135" s="2" t="s">
        <v>138</v>
      </c>
      <c r="G135" s="2"/>
      <c r="H135" s="2"/>
      <c r="I135" s="6">
        <v>68</v>
      </c>
      <c r="J135" s="7"/>
      <c r="K135" s="6">
        <v>70</v>
      </c>
      <c r="L135" s="7"/>
      <c r="M135" s="6">
        <f t="shared" ref="M135:M140" si="146">ROUND((I135-K135),5)</f>
        <v>-2</v>
      </c>
      <c r="N135" s="7"/>
      <c r="O135" s="8">
        <f t="shared" ref="O135:O140" si="147">ROUND(IF(K135=0, IF(I135=0, 0, 1), I135/K135),5)</f>
        <v>0.97143000000000002</v>
      </c>
      <c r="P135" s="7"/>
      <c r="Q135" s="6">
        <v>68</v>
      </c>
      <c r="R135" s="7"/>
      <c r="S135" s="6">
        <v>70</v>
      </c>
      <c r="T135" s="7"/>
      <c r="U135" s="6">
        <f t="shared" ref="U135:U140" si="148">ROUND((Q135-S135),5)</f>
        <v>-2</v>
      </c>
      <c r="V135" s="7"/>
      <c r="W135" s="8">
        <f t="shared" ref="W135:W140" si="149">ROUND(IF(S135=0, IF(Q135=0, 0, 1), Q135/S135),5)</f>
        <v>0.97143000000000002</v>
      </c>
      <c r="X135" s="7"/>
      <c r="Y135" s="6">
        <v>68</v>
      </c>
      <c r="Z135" s="7"/>
      <c r="AA135" s="6">
        <v>70</v>
      </c>
      <c r="AB135" s="7"/>
      <c r="AC135" s="6">
        <f t="shared" ref="AC135:AC140" si="150">ROUND((Y135-AA135),5)</f>
        <v>-2</v>
      </c>
      <c r="AD135" s="7"/>
      <c r="AE135" s="8">
        <f t="shared" ref="AE135:AE140" si="151">ROUND(IF(AA135=0, IF(Y135=0, 0, 1), Y135/AA135),5)</f>
        <v>0.97143000000000002</v>
      </c>
      <c r="AF135" s="7"/>
      <c r="AG135" s="6">
        <v>-18.420000000000002</v>
      </c>
      <c r="AH135" s="7"/>
      <c r="AI135" s="6">
        <v>70</v>
      </c>
      <c r="AJ135" s="7"/>
      <c r="AK135" s="6">
        <f t="shared" ref="AK135:AK140" si="152">ROUND((AG135-AI135),5)</f>
        <v>-88.42</v>
      </c>
      <c r="AL135" s="7"/>
      <c r="AM135" s="8">
        <f t="shared" ref="AM135:AM140" si="153">ROUND(IF(AI135=0, IF(AG135=0, 0, 1), AG135/AI135),5)</f>
        <v>-0.26313999999999999</v>
      </c>
      <c r="AN135" s="7"/>
      <c r="AO135" s="6">
        <v>68</v>
      </c>
      <c r="AP135" s="7"/>
      <c r="AQ135" s="6">
        <v>70</v>
      </c>
      <c r="AR135" s="7"/>
      <c r="AS135" s="6">
        <f t="shared" ref="AS135:AS140" si="154">ROUND((AO135-AQ135),5)</f>
        <v>-2</v>
      </c>
      <c r="AT135" s="7"/>
      <c r="AU135" s="8">
        <f t="shared" ref="AU135:AU140" si="155">ROUND(IF(AQ135=0, IF(AO135=0, 0, 1), AO135/AQ135),5)</f>
        <v>0.97143000000000002</v>
      </c>
      <c r="AV135" s="7"/>
      <c r="AW135" s="6">
        <v>73</v>
      </c>
      <c r="AX135" s="7"/>
      <c r="AY135" s="6">
        <v>70</v>
      </c>
      <c r="AZ135" s="7"/>
      <c r="BA135" s="6">
        <f t="shared" ref="BA135:BA140" si="156">ROUND((AW135-AY135),5)</f>
        <v>3</v>
      </c>
      <c r="BB135" s="7"/>
      <c r="BC135" s="8">
        <f t="shared" ref="BC135:BC140" si="157">ROUND(IF(AY135=0, IF(AW135=0, 0, 1), AW135/AY135),5)</f>
        <v>1.0428599999999999</v>
      </c>
      <c r="BD135" s="7"/>
      <c r="BE135" s="6">
        <v>73</v>
      </c>
      <c r="BF135" s="7"/>
      <c r="BG135" s="6">
        <v>70</v>
      </c>
      <c r="BH135" s="7"/>
      <c r="BI135" s="6">
        <f t="shared" ref="BI135:BI140" si="158">ROUND((BE135-BG135),5)</f>
        <v>3</v>
      </c>
      <c r="BJ135" s="7"/>
      <c r="BK135" s="8">
        <f t="shared" ref="BK135:BK140" si="159">ROUND(IF(BG135=0, IF(BE135=0, 0, 1), BE135/BG135),5)</f>
        <v>1.0428599999999999</v>
      </c>
      <c r="BL135" s="7"/>
      <c r="BM135" s="6">
        <v>73</v>
      </c>
      <c r="BN135" s="7"/>
      <c r="BO135" s="6">
        <v>70</v>
      </c>
      <c r="BP135" s="7"/>
      <c r="BQ135" s="6">
        <f t="shared" ref="BQ135:BQ140" si="160">ROUND((BM135-BO135),5)</f>
        <v>3</v>
      </c>
      <c r="BR135" s="7"/>
      <c r="BS135" s="8">
        <f t="shared" ref="BS135:BS140" si="161">ROUND(IF(BO135=0, IF(BM135=0, 0, 1), BM135/BO135),5)</f>
        <v>1.0428599999999999</v>
      </c>
      <c r="BT135" s="7"/>
      <c r="BU135" s="6">
        <v>73</v>
      </c>
      <c r="BV135" s="7"/>
      <c r="BW135" s="6">
        <v>70</v>
      </c>
      <c r="BX135" s="7"/>
      <c r="BY135" s="6">
        <f t="shared" ref="BY135:BY140" si="162">ROUND((BU135-BW135),5)</f>
        <v>3</v>
      </c>
      <c r="BZ135" s="7"/>
      <c r="CA135" s="8">
        <f t="shared" ref="CA135:CA140" si="163">ROUND(IF(BW135=0, IF(BU135=0, 0, 1), BU135/BW135),5)</f>
        <v>1.0428599999999999</v>
      </c>
      <c r="CB135" s="7"/>
      <c r="CC135" s="6">
        <v>12823.33</v>
      </c>
      <c r="CD135" s="7"/>
      <c r="CE135" s="6">
        <v>70</v>
      </c>
      <c r="CF135" s="7"/>
      <c r="CG135" s="6">
        <f t="shared" ref="CG135:CG140" si="164">ROUND((CC135-CE135),5)</f>
        <v>12753.33</v>
      </c>
      <c r="CH135" s="7"/>
      <c r="CI135" s="8">
        <f t="shared" ref="CI135:CI140" si="165">ROUND(IF(CE135=0, IF(CC135=0, 0, 1), CC135/CE135),5)</f>
        <v>183.19042999999999</v>
      </c>
      <c r="CJ135" s="7"/>
      <c r="CK135" s="6">
        <v>0</v>
      </c>
      <c r="CL135" s="7"/>
      <c r="CM135" s="6">
        <v>70</v>
      </c>
      <c r="CN135" s="7"/>
      <c r="CO135" s="6">
        <f t="shared" ref="CO135:CO140" si="166">ROUND((CK135-CM135),5)</f>
        <v>-70</v>
      </c>
      <c r="CP135" s="7"/>
      <c r="CQ135" s="8">
        <f t="shared" ref="CQ135:CQ140" si="167">ROUND(IF(CM135=0, IF(CK135=0, 0, 1), CK135/CM135),5)</f>
        <v>0</v>
      </c>
      <c r="CR135" s="7"/>
      <c r="CS135" s="6">
        <v>0</v>
      </c>
      <c r="CT135" s="7"/>
      <c r="CU135" s="6">
        <v>21890.32</v>
      </c>
      <c r="CV135" s="7"/>
      <c r="CW135" s="6">
        <f t="shared" ref="CW135:CW140" si="168">ROUND((CS135-CU135),5)</f>
        <v>-21890.32</v>
      </c>
      <c r="CX135" s="7"/>
      <c r="CY135" s="8">
        <f t="shared" ref="CY135:CY140" si="169">ROUND(IF(CU135=0, IF(CS135=0, 0, 1), CS135/CU135),5)</f>
        <v>0</v>
      </c>
      <c r="CZ135" s="7"/>
      <c r="DA135" s="6">
        <f t="shared" ref="DA135:DA140" si="170">ROUND(I135+Q135+Y135+AG135+AO135+AW135+BE135+BM135+BU135+CC135+CK135+CS135,5)</f>
        <v>13368.91</v>
      </c>
      <c r="DB135" s="7"/>
      <c r="DC135" s="6">
        <f t="shared" ref="DC135:DC140" si="171">ROUND(K135+S135+AA135+AI135+AQ135+AY135+BG135+BO135+BW135+CE135+CM135+CU135,5)</f>
        <v>22660.32</v>
      </c>
      <c r="DD135" s="7"/>
      <c r="DE135" s="6">
        <f t="shared" ref="DE135:DE140" si="172">ROUND((DA135-DC135),5)</f>
        <v>-9291.41</v>
      </c>
      <c r="DF135" s="7"/>
      <c r="DG135" s="8">
        <f t="shared" ref="DG135:DG140" si="173">ROUND(IF(DC135=0, IF(DA135=0, 0, 1), DA135/DC135),5)</f>
        <v>0.58996999999999999</v>
      </c>
    </row>
    <row r="136" spans="1:111" x14ac:dyDescent="0.25">
      <c r="A136" s="2"/>
      <c r="B136" s="2"/>
      <c r="C136" s="2"/>
      <c r="D136" s="2"/>
      <c r="E136" s="2"/>
      <c r="F136" s="2" t="s">
        <v>139</v>
      </c>
      <c r="G136" s="2"/>
      <c r="H136" s="2"/>
      <c r="I136" s="6">
        <v>2021.8</v>
      </c>
      <c r="J136" s="7"/>
      <c r="K136" s="6">
        <v>1935</v>
      </c>
      <c r="L136" s="7"/>
      <c r="M136" s="6">
        <f t="shared" si="146"/>
        <v>86.8</v>
      </c>
      <c r="N136" s="7"/>
      <c r="O136" s="8">
        <f t="shared" si="147"/>
        <v>1.0448599999999999</v>
      </c>
      <c r="P136" s="7"/>
      <c r="Q136" s="6">
        <v>1928.05</v>
      </c>
      <c r="R136" s="7"/>
      <c r="S136" s="6">
        <v>1935</v>
      </c>
      <c r="T136" s="7"/>
      <c r="U136" s="6">
        <f t="shared" si="148"/>
        <v>-6.95</v>
      </c>
      <c r="V136" s="7"/>
      <c r="W136" s="8">
        <f t="shared" si="149"/>
        <v>0.99641000000000002</v>
      </c>
      <c r="X136" s="7"/>
      <c r="Y136" s="6">
        <v>1919.58</v>
      </c>
      <c r="Z136" s="7"/>
      <c r="AA136" s="6">
        <v>1935</v>
      </c>
      <c r="AB136" s="7"/>
      <c r="AC136" s="6">
        <f t="shared" si="150"/>
        <v>-15.42</v>
      </c>
      <c r="AD136" s="7"/>
      <c r="AE136" s="8">
        <f t="shared" si="151"/>
        <v>0.99202999999999997</v>
      </c>
      <c r="AF136" s="7"/>
      <c r="AG136" s="6">
        <v>1778.29</v>
      </c>
      <c r="AH136" s="7"/>
      <c r="AI136" s="6">
        <v>1935</v>
      </c>
      <c r="AJ136" s="7"/>
      <c r="AK136" s="6">
        <f t="shared" si="152"/>
        <v>-156.71</v>
      </c>
      <c r="AL136" s="7"/>
      <c r="AM136" s="8">
        <f t="shared" si="153"/>
        <v>0.91900999999999999</v>
      </c>
      <c r="AN136" s="7"/>
      <c r="AO136" s="6">
        <v>1803.05</v>
      </c>
      <c r="AP136" s="7"/>
      <c r="AQ136" s="6">
        <v>1935</v>
      </c>
      <c r="AR136" s="7"/>
      <c r="AS136" s="6">
        <f t="shared" si="154"/>
        <v>-131.94999999999999</v>
      </c>
      <c r="AT136" s="7"/>
      <c r="AU136" s="8">
        <f t="shared" si="155"/>
        <v>0.93181000000000003</v>
      </c>
      <c r="AV136" s="7"/>
      <c r="AW136" s="6">
        <v>1829.72</v>
      </c>
      <c r="AX136" s="7"/>
      <c r="AY136" s="6">
        <v>1935</v>
      </c>
      <c r="AZ136" s="7"/>
      <c r="BA136" s="6">
        <f t="shared" si="156"/>
        <v>-105.28</v>
      </c>
      <c r="BB136" s="7"/>
      <c r="BC136" s="8">
        <f t="shared" si="157"/>
        <v>0.94559000000000004</v>
      </c>
      <c r="BD136" s="7"/>
      <c r="BE136" s="6">
        <v>1779.67</v>
      </c>
      <c r="BF136" s="7"/>
      <c r="BG136" s="6">
        <v>1935</v>
      </c>
      <c r="BH136" s="7"/>
      <c r="BI136" s="6">
        <f t="shared" si="158"/>
        <v>-155.33000000000001</v>
      </c>
      <c r="BJ136" s="7"/>
      <c r="BK136" s="8">
        <f t="shared" si="159"/>
        <v>0.91973000000000005</v>
      </c>
      <c r="BL136" s="7"/>
      <c r="BM136" s="6">
        <v>1794.13</v>
      </c>
      <c r="BN136" s="7"/>
      <c r="BO136" s="6">
        <v>1935</v>
      </c>
      <c r="BP136" s="7"/>
      <c r="BQ136" s="6">
        <f t="shared" si="160"/>
        <v>-140.87</v>
      </c>
      <c r="BR136" s="7"/>
      <c r="BS136" s="8">
        <f t="shared" si="161"/>
        <v>0.92720000000000002</v>
      </c>
      <c r="BT136" s="7"/>
      <c r="BU136" s="6">
        <v>1670.6</v>
      </c>
      <c r="BV136" s="7"/>
      <c r="BW136" s="6">
        <v>1935</v>
      </c>
      <c r="BX136" s="7"/>
      <c r="BY136" s="6">
        <f t="shared" si="162"/>
        <v>-264.39999999999998</v>
      </c>
      <c r="BZ136" s="7"/>
      <c r="CA136" s="8">
        <f t="shared" si="163"/>
        <v>0.86336000000000002</v>
      </c>
      <c r="CB136" s="7"/>
      <c r="CC136" s="6">
        <v>1210.8</v>
      </c>
      <c r="CD136" s="7"/>
      <c r="CE136" s="6">
        <v>1935</v>
      </c>
      <c r="CF136" s="7"/>
      <c r="CG136" s="6">
        <f t="shared" si="164"/>
        <v>-724.2</v>
      </c>
      <c r="CH136" s="7"/>
      <c r="CI136" s="8">
        <f t="shared" si="165"/>
        <v>0.62573999999999996</v>
      </c>
      <c r="CJ136" s="7"/>
      <c r="CK136" s="6">
        <v>825.62</v>
      </c>
      <c r="CL136" s="7"/>
      <c r="CM136" s="6">
        <v>1935</v>
      </c>
      <c r="CN136" s="7"/>
      <c r="CO136" s="6">
        <f t="shared" si="166"/>
        <v>-1109.3800000000001</v>
      </c>
      <c r="CP136" s="7"/>
      <c r="CQ136" s="8">
        <f t="shared" si="167"/>
        <v>0.42668</v>
      </c>
      <c r="CR136" s="7"/>
      <c r="CS136" s="6">
        <v>377.11</v>
      </c>
      <c r="CT136" s="7"/>
      <c r="CU136" s="6">
        <v>1810.16</v>
      </c>
      <c r="CV136" s="7"/>
      <c r="CW136" s="6">
        <f t="shared" si="168"/>
        <v>-1433.05</v>
      </c>
      <c r="CX136" s="7"/>
      <c r="CY136" s="8">
        <f t="shared" si="169"/>
        <v>0.20832999999999999</v>
      </c>
      <c r="CZ136" s="7"/>
      <c r="DA136" s="6">
        <f t="shared" si="170"/>
        <v>18938.419999999998</v>
      </c>
      <c r="DB136" s="7"/>
      <c r="DC136" s="6">
        <f t="shared" si="171"/>
        <v>23095.16</v>
      </c>
      <c r="DD136" s="7"/>
      <c r="DE136" s="6">
        <f t="shared" si="172"/>
        <v>-4156.74</v>
      </c>
      <c r="DF136" s="7"/>
      <c r="DG136" s="8">
        <f t="shared" si="173"/>
        <v>0.82001999999999997</v>
      </c>
    </row>
    <row r="137" spans="1:111" ht="15.75" thickBot="1" x14ac:dyDescent="0.3">
      <c r="A137" s="2"/>
      <c r="B137" s="2"/>
      <c r="C137" s="2"/>
      <c r="D137" s="2"/>
      <c r="E137" s="2"/>
      <c r="F137" s="2" t="s">
        <v>140</v>
      </c>
      <c r="G137" s="2"/>
      <c r="H137" s="2"/>
      <c r="I137" s="11">
        <v>23865.98</v>
      </c>
      <c r="J137" s="7"/>
      <c r="K137" s="11">
        <v>24100</v>
      </c>
      <c r="L137" s="7"/>
      <c r="M137" s="11">
        <f t="shared" si="146"/>
        <v>-234.02</v>
      </c>
      <c r="N137" s="7"/>
      <c r="O137" s="12">
        <f t="shared" si="147"/>
        <v>0.99029</v>
      </c>
      <c r="P137" s="7"/>
      <c r="Q137" s="11">
        <v>23910.799999999999</v>
      </c>
      <c r="R137" s="7"/>
      <c r="S137" s="11">
        <v>24100</v>
      </c>
      <c r="T137" s="7"/>
      <c r="U137" s="11">
        <f t="shared" si="148"/>
        <v>-189.2</v>
      </c>
      <c r="V137" s="7"/>
      <c r="W137" s="12">
        <f t="shared" si="149"/>
        <v>0.99214999999999998</v>
      </c>
      <c r="X137" s="7"/>
      <c r="Y137" s="11">
        <v>24876.5</v>
      </c>
      <c r="Z137" s="7"/>
      <c r="AA137" s="11">
        <v>24100</v>
      </c>
      <c r="AB137" s="7"/>
      <c r="AC137" s="11">
        <f t="shared" si="150"/>
        <v>776.5</v>
      </c>
      <c r="AD137" s="7"/>
      <c r="AE137" s="12">
        <f t="shared" si="151"/>
        <v>1.0322199999999999</v>
      </c>
      <c r="AF137" s="7"/>
      <c r="AG137" s="11">
        <v>23245.55</v>
      </c>
      <c r="AH137" s="7"/>
      <c r="AI137" s="11">
        <v>24100</v>
      </c>
      <c r="AJ137" s="7"/>
      <c r="AK137" s="11">
        <f t="shared" si="152"/>
        <v>-854.45</v>
      </c>
      <c r="AL137" s="7"/>
      <c r="AM137" s="12">
        <f t="shared" si="153"/>
        <v>0.96455000000000002</v>
      </c>
      <c r="AN137" s="7"/>
      <c r="AO137" s="11">
        <v>23569.25</v>
      </c>
      <c r="AP137" s="7"/>
      <c r="AQ137" s="11">
        <v>24100</v>
      </c>
      <c r="AR137" s="7"/>
      <c r="AS137" s="11">
        <f t="shared" si="154"/>
        <v>-530.75</v>
      </c>
      <c r="AT137" s="7"/>
      <c r="AU137" s="12">
        <f t="shared" si="155"/>
        <v>0.97797999999999996</v>
      </c>
      <c r="AV137" s="7"/>
      <c r="AW137" s="11">
        <v>23918</v>
      </c>
      <c r="AX137" s="7"/>
      <c r="AY137" s="11">
        <v>24100</v>
      </c>
      <c r="AZ137" s="7"/>
      <c r="BA137" s="11">
        <f t="shared" si="156"/>
        <v>-182</v>
      </c>
      <c r="BB137" s="7"/>
      <c r="BC137" s="12">
        <f t="shared" si="157"/>
        <v>0.99245000000000005</v>
      </c>
      <c r="BD137" s="7"/>
      <c r="BE137" s="11">
        <v>23263.4</v>
      </c>
      <c r="BF137" s="7"/>
      <c r="BG137" s="11">
        <v>24100</v>
      </c>
      <c r="BH137" s="7"/>
      <c r="BI137" s="11">
        <f t="shared" si="158"/>
        <v>-836.6</v>
      </c>
      <c r="BJ137" s="7"/>
      <c r="BK137" s="12">
        <f t="shared" si="159"/>
        <v>0.96528999999999998</v>
      </c>
      <c r="BL137" s="7"/>
      <c r="BM137" s="11">
        <v>23452.55</v>
      </c>
      <c r="BN137" s="7"/>
      <c r="BO137" s="11">
        <v>24100</v>
      </c>
      <c r="BP137" s="7"/>
      <c r="BQ137" s="11">
        <f t="shared" si="160"/>
        <v>-647.45000000000005</v>
      </c>
      <c r="BR137" s="7"/>
      <c r="BS137" s="12">
        <f t="shared" si="161"/>
        <v>0.97313000000000005</v>
      </c>
      <c r="BT137" s="7"/>
      <c r="BU137" s="11">
        <v>21837.8</v>
      </c>
      <c r="BV137" s="7"/>
      <c r="BW137" s="11">
        <v>24100</v>
      </c>
      <c r="BX137" s="7"/>
      <c r="BY137" s="11">
        <f t="shared" si="162"/>
        <v>-2262.1999999999998</v>
      </c>
      <c r="BZ137" s="7"/>
      <c r="CA137" s="12">
        <f t="shared" si="163"/>
        <v>0.90612999999999999</v>
      </c>
      <c r="CB137" s="7"/>
      <c r="CC137" s="11">
        <v>21095.3</v>
      </c>
      <c r="CD137" s="7"/>
      <c r="CE137" s="11">
        <v>24100</v>
      </c>
      <c r="CF137" s="7"/>
      <c r="CG137" s="11">
        <f t="shared" si="164"/>
        <v>-3004.7</v>
      </c>
      <c r="CH137" s="7"/>
      <c r="CI137" s="12">
        <f t="shared" si="165"/>
        <v>0.87531999999999999</v>
      </c>
      <c r="CJ137" s="7"/>
      <c r="CK137" s="11">
        <v>20923.099999999999</v>
      </c>
      <c r="CL137" s="7"/>
      <c r="CM137" s="11">
        <v>24100</v>
      </c>
      <c r="CN137" s="7"/>
      <c r="CO137" s="11">
        <f t="shared" si="166"/>
        <v>-3176.9</v>
      </c>
      <c r="CP137" s="7"/>
      <c r="CQ137" s="12">
        <f t="shared" si="167"/>
        <v>0.86817999999999995</v>
      </c>
      <c r="CR137" s="7"/>
      <c r="CS137" s="11">
        <v>4885.25</v>
      </c>
      <c r="CT137" s="7"/>
      <c r="CU137" s="11">
        <v>22545.16</v>
      </c>
      <c r="CV137" s="7"/>
      <c r="CW137" s="11">
        <f t="shared" si="168"/>
        <v>-17659.91</v>
      </c>
      <c r="CX137" s="7"/>
      <c r="CY137" s="12">
        <f t="shared" si="169"/>
        <v>0.21668999999999999</v>
      </c>
      <c r="CZ137" s="7"/>
      <c r="DA137" s="11">
        <f t="shared" si="170"/>
        <v>258843.48</v>
      </c>
      <c r="DB137" s="7"/>
      <c r="DC137" s="11">
        <f t="shared" si="171"/>
        <v>287645.15999999997</v>
      </c>
      <c r="DD137" s="7"/>
      <c r="DE137" s="11">
        <f t="shared" si="172"/>
        <v>-28801.68</v>
      </c>
      <c r="DF137" s="7"/>
      <c r="DG137" s="12">
        <f t="shared" si="173"/>
        <v>0.89986999999999995</v>
      </c>
    </row>
    <row r="138" spans="1:111" ht="15.75" thickBot="1" x14ac:dyDescent="0.3">
      <c r="A138" s="2"/>
      <c r="B138" s="2"/>
      <c r="C138" s="2"/>
      <c r="D138" s="2"/>
      <c r="E138" s="2" t="s">
        <v>141</v>
      </c>
      <c r="F138" s="2"/>
      <c r="G138" s="2"/>
      <c r="H138" s="2"/>
      <c r="I138" s="15">
        <f>ROUND(SUM(I134:I137),5)</f>
        <v>25955.78</v>
      </c>
      <c r="J138" s="7"/>
      <c r="K138" s="15">
        <f>ROUND(SUM(K134:K137),5)</f>
        <v>26105</v>
      </c>
      <c r="L138" s="7"/>
      <c r="M138" s="15">
        <f t="shared" si="146"/>
        <v>-149.22</v>
      </c>
      <c r="N138" s="7"/>
      <c r="O138" s="16">
        <f t="shared" si="147"/>
        <v>0.99428000000000005</v>
      </c>
      <c r="P138" s="7"/>
      <c r="Q138" s="15">
        <f>ROUND(SUM(Q134:Q137),5)</f>
        <v>25906.85</v>
      </c>
      <c r="R138" s="7"/>
      <c r="S138" s="15">
        <f>ROUND(SUM(S134:S137),5)</f>
        <v>26105</v>
      </c>
      <c r="T138" s="7"/>
      <c r="U138" s="15">
        <f t="shared" si="148"/>
        <v>-198.15</v>
      </c>
      <c r="V138" s="7"/>
      <c r="W138" s="16">
        <f t="shared" si="149"/>
        <v>0.99241000000000001</v>
      </c>
      <c r="X138" s="7"/>
      <c r="Y138" s="15">
        <f>ROUND(SUM(Y134:Y137),5)</f>
        <v>26864.080000000002</v>
      </c>
      <c r="Z138" s="7"/>
      <c r="AA138" s="15">
        <f>ROUND(SUM(AA134:AA137),5)</f>
        <v>26105</v>
      </c>
      <c r="AB138" s="7"/>
      <c r="AC138" s="15">
        <f t="shared" si="150"/>
        <v>759.08</v>
      </c>
      <c r="AD138" s="7"/>
      <c r="AE138" s="16">
        <f t="shared" si="151"/>
        <v>1.02908</v>
      </c>
      <c r="AF138" s="7"/>
      <c r="AG138" s="15">
        <f>ROUND(SUM(AG134:AG137),5)</f>
        <v>25005.42</v>
      </c>
      <c r="AH138" s="7"/>
      <c r="AI138" s="15">
        <f>ROUND(SUM(AI134:AI137),5)</f>
        <v>26105</v>
      </c>
      <c r="AJ138" s="7"/>
      <c r="AK138" s="15">
        <f t="shared" si="152"/>
        <v>-1099.58</v>
      </c>
      <c r="AL138" s="7"/>
      <c r="AM138" s="16">
        <f t="shared" si="153"/>
        <v>0.95787999999999995</v>
      </c>
      <c r="AN138" s="7"/>
      <c r="AO138" s="15">
        <f>ROUND(SUM(AO134:AO137),5)</f>
        <v>25440.3</v>
      </c>
      <c r="AP138" s="7"/>
      <c r="AQ138" s="15">
        <f>ROUND(SUM(AQ134:AQ137),5)</f>
        <v>26105</v>
      </c>
      <c r="AR138" s="7"/>
      <c r="AS138" s="15">
        <f t="shared" si="154"/>
        <v>-664.7</v>
      </c>
      <c r="AT138" s="7"/>
      <c r="AU138" s="16">
        <f t="shared" si="155"/>
        <v>0.97453999999999996</v>
      </c>
      <c r="AV138" s="7"/>
      <c r="AW138" s="15">
        <f>ROUND(SUM(AW134:AW137),5)</f>
        <v>25820.720000000001</v>
      </c>
      <c r="AX138" s="7"/>
      <c r="AY138" s="15">
        <f>ROUND(SUM(AY134:AY137),5)</f>
        <v>26105</v>
      </c>
      <c r="AZ138" s="7"/>
      <c r="BA138" s="15">
        <f t="shared" si="156"/>
        <v>-284.27999999999997</v>
      </c>
      <c r="BB138" s="7"/>
      <c r="BC138" s="16">
        <f t="shared" si="157"/>
        <v>0.98911000000000004</v>
      </c>
      <c r="BD138" s="7"/>
      <c r="BE138" s="15">
        <f>ROUND(SUM(BE134:BE137),5)</f>
        <v>25116.07</v>
      </c>
      <c r="BF138" s="7"/>
      <c r="BG138" s="15">
        <f>ROUND(SUM(BG134:BG137),5)</f>
        <v>26105</v>
      </c>
      <c r="BH138" s="7"/>
      <c r="BI138" s="15">
        <f t="shared" si="158"/>
        <v>-988.93</v>
      </c>
      <c r="BJ138" s="7"/>
      <c r="BK138" s="16">
        <f t="shared" si="159"/>
        <v>0.96211999999999998</v>
      </c>
      <c r="BL138" s="7"/>
      <c r="BM138" s="15">
        <f>ROUND(SUM(BM134:BM137),5)</f>
        <v>25319.68</v>
      </c>
      <c r="BN138" s="7"/>
      <c r="BO138" s="15">
        <f>ROUND(SUM(BO134:BO137),5)</f>
        <v>26105</v>
      </c>
      <c r="BP138" s="7"/>
      <c r="BQ138" s="15">
        <f t="shared" si="160"/>
        <v>-785.32</v>
      </c>
      <c r="BR138" s="7"/>
      <c r="BS138" s="16">
        <f t="shared" si="161"/>
        <v>0.96992</v>
      </c>
      <c r="BT138" s="7"/>
      <c r="BU138" s="15">
        <f>ROUND(SUM(BU134:BU137),5)</f>
        <v>23581.4</v>
      </c>
      <c r="BV138" s="7"/>
      <c r="BW138" s="15">
        <f>ROUND(SUM(BW134:BW137),5)</f>
        <v>26105</v>
      </c>
      <c r="BX138" s="7"/>
      <c r="BY138" s="15">
        <f t="shared" si="162"/>
        <v>-2523.6</v>
      </c>
      <c r="BZ138" s="7"/>
      <c r="CA138" s="16">
        <f t="shared" si="163"/>
        <v>0.90332999999999997</v>
      </c>
      <c r="CB138" s="7"/>
      <c r="CC138" s="15">
        <f>ROUND(SUM(CC134:CC137),5)</f>
        <v>35129.43</v>
      </c>
      <c r="CD138" s="7"/>
      <c r="CE138" s="15">
        <f>ROUND(SUM(CE134:CE137),5)</f>
        <v>26105</v>
      </c>
      <c r="CF138" s="7"/>
      <c r="CG138" s="15">
        <f t="shared" si="164"/>
        <v>9024.43</v>
      </c>
      <c r="CH138" s="7"/>
      <c r="CI138" s="16">
        <f t="shared" si="165"/>
        <v>1.3456999999999999</v>
      </c>
      <c r="CJ138" s="7"/>
      <c r="CK138" s="15">
        <f>ROUND(SUM(CK134:CK137),5)</f>
        <v>21748.720000000001</v>
      </c>
      <c r="CL138" s="7"/>
      <c r="CM138" s="15">
        <f>ROUND(SUM(CM134:CM137),5)</f>
        <v>26105</v>
      </c>
      <c r="CN138" s="7"/>
      <c r="CO138" s="15">
        <f t="shared" si="166"/>
        <v>-4356.28</v>
      </c>
      <c r="CP138" s="7"/>
      <c r="CQ138" s="16">
        <f t="shared" si="167"/>
        <v>0.83311999999999997</v>
      </c>
      <c r="CR138" s="7"/>
      <c r="CS138" s="15">
        <f>ROUND(SUM(CS134:CS137),5)</f>
        <v>5262.36</v>
      </c>
      <c r="CT138" s="7"/>
      <c r="CU138" s="15">
        <f>ROUND(SUM(CU134:CU137),5)</f>
        <v>46245.64</v>
      </c>
      <c r="CV138" s="7"/>
      <c r="CW138" s="15">
        <f t="shared" si="168"/>
        <v>-40983.279999999999</v>
      </c>
      <c r="CX138" s="7"/>
      <c r="CY138" s="16">
        <f t="shared" si="169"/>
        <v>0.11379</v>
      </c>
      <c r="CZ138" s="7"/>
      <c r="DA138" s="15">
        <f t="shared" si="170"/>
        <v>291150.81</v>
      </c>
      <c r="DB138" s="7"/>
      <c r="DC138" s="15">
        <f t="shared" si="171"/>
        <v>333400.64</v>
      </c>
      <c r="DD138" s="7"/>
      <c r="DE138" s="15">
        <f t="shared" si="172"/>
        <v>-42249.83</v>
      </c>
      <c r="DF138" s="7"/>
      <c r="DG138" s="16">
        <f t="shared" si="173"/>
        <v>0.87327999999999995</v>
      </c>
    </row>
    <row r="139" spans="1:111" ht="15.75" thickBot="1" x14ac:dyDescent="0.3">
      <c r="A139" s="2"/>
      <c r="B139" s="2"/>
      <c r="C139" s="2"/>
      <c r="D139" s="2" t="s">
        <v>142</v>
      </c>
      <c r="E139" s="2"/>
      <c r="F139" s="2"/>
      <c r="G139" s="2"/>
      <c r="H139" s="2"/>
      <c r="I139" s="13">
        <f>ROUND(SUM(I42:I46)+I65+I70+I75+I85+I97+I133+I138,5)</f>
        <v>40517.46</v>
      </c>
      <c r="J139" s="7"/>
      <c r="K139" s="13">
        <f>ROUND(SUM(K42:K46)+K65+K70+K75+K85+K97+K133+K138,5)</f>
        <v>78075</v>
      </c>
      <c r="L139" s="7"/>
      <c r="M139" s="13">
        <f t="shared" si="146"/>
        <v>-37557.54</v>
      </c>
      <c r="N139" s="7"/>
      <c r="O139" s="14">
        <f t="shared" si="147"/>
        <v>0.51895999999999998</v>
      </c>
      <c r="P139" s="7"/>
      <c r="Q139" s="13">
        <f>ROUND(SUM(Q42:Q46)+Q65+Q70+Q75+Q85+Q97+Q133+Q138,5)</f>
        <v>111213.56</v>
      </c>
      <c r="R139" s="7"/>
      <c r="S139" s="13">
        <f>ROUND(SUM(S42:S46)+S65+S70+S75+S85+S97+S133+S138,5)</f>
        <v>78475</v>
      </c>
      <c r="T139" s="7"/>
      <c r="U139" s="13">
        <f t="shared" si="148"/>
        <v>32738.560000000001</v>
      </c>
      <c r="V139" s="7"/>
      <c r="W139" s="14">
        <f t="shared" si="149"/>
        <v>1.4171800000000001</v>
      </c>
      <c r="X139" s="7"/>
      <c r="Y139" s="13">
        <f>ROUND(SUM(Y42:Y46)+Y65+Y70+Y75+Y85+Y97+Y133+Y138,5)</f>
        <v>82788.11</v>
      </c>
      <c r="Z139" s="7"/>
      <c r="AA139" s="13">
        <f>ROUND(SUM(AA42:AA46)+AA65+AA70+AA75+AA85+AA97+AA133+AA138,5)</f>
        <v>87125</v>
      </c>
      <c r="AB139" s="7"/>
      <c r="AC139" s="13">
        <f t="shared" si="150"/>
        <v>-4336.8900000000003</v>
      </c>
      <c r="AD139" s="7"/>
      <c r="AE139" s="14">
        <f t="shared" si="151"/>
        <v>0.95021999999999995</v>
      </c>
      <c r="AF139" s="7"/>
      <c r="AG139" s="13">
        <f>ROUND(SUM(AG42:AG46)+AG65+AG70+AG75+AG85+AG97+AG133+AG138,5)</f>
        <v>78664.850000000006</v>
      </c>
      <c r="AH139" s="7"/>
      <c r="AI139" s="13">
        <f>ROUND(SUM(AI42:AI46)+AI65+AI70+AI75+AI85+AI97+AI133+AI138,5)</f>
        <v>81575</v>
      </c>
      <c r="AJ139" s="7"/>
      <c r="AK139" s="13">
        <f t="shared" si="152"/>
        <v>-2910.15</v>
      </c>
      <c r="AL139" s="7"/>
      <c r="AM139" s="14">
        <f t="shared" si="153"/>
        <v>0.96433000000000002</v>
      </c>
      <c r="AN139" s="7"/>
      <c r="AO139" s="13">
        <f>ROUND(SUM(AO42:AO46)+AO65+AO70+AO75+AO85+AO97+AO133+AO138,5)</f>
        <v>76347.649999999994</v>
      </c>
      <c r="AP139" s="7"/>
      <c r="AQ139" s="13">
        <f>ROUND(SUM(AQ42:AQ46)+AQ65+AQ70+AQ75+AQ85+AQ97+AQ133+AQ138,5)</f>
        <v>85875</v>
      </c>
      <c r="AR139" s="7"/>
      <c r="AS139" s="13">
        <f t="shared" si="154"/>
        <v>-9527.35</v>
      </c>
      <c r="AT139" s="7"/>
      <c r="AU139" s="14">
        <f t="shared" si="155"/>
        <v>0.88905999999999996</v>
      </c>
      <c r="AV139" s="7"/>
      <c r="AW139" s="13">
        <f>ROUND(SUM(AW42:AW46)+AW65+AW70+AW75+AW85+AW97+AW133+AW138,5)</f>
        <v>122719.02</v>
      </c>
      <c r="AX139" s="7"/>
      <c r="AY139" s="13">
        <f>ROUND(SUM(AY42:AY46)+AY65+AY70+AY75+AY85+AY97+AY133+AY138,5)</f>
        <v>112925</v>
      </c>
      <c r="AZ139" s="7"/>
      <c r="BA139" s="13">
        <f t="shared" si="156"/>
        <v>9794.02</v>
      </c>
      <c r="BB139" s="7"/>
      <c r="BC139" s="14">
        <f t="shared" si="157"/>
        <v>1.08673</v>
      </c>
      <c r="BD139" s="7"/>
      <c r="BE139" s="13">
        <f>ROUND(SUM(BE42:BE46)+BE65+BE70+BE75+BE85+BE97+BE133+BE138,5)</f>
        <v>65804.5</v>
      </c>
      <c r="BF139" s="7"/>
      <c r="BG139" s="13">
        <f>ROUND(SUM(BG42:BG46)+BG65+BG70+BG75+BG85+BG97+BG133+BG138,5)</f>
        <v>76475</v>
      </c>
      <c r="BH139" s="7"/>
      <c r="BI139" s="13">
        <f t="shared" si="158"/>
        <v>-10670.5</v>
      </c>
      <c r="BJ139" s="7"/>
      <c r="BK139" s="14">
        <f t="shared" si="159"/>
        <v>0.86046999999999996</v>
      </c>
      <c r="BL139" s="7"/>
      <c r="BM139" s="13">
        <f>ROUND(SUM(BM42:BM46)+BM65+BM70+BM75+BM85+BM97+BM133+BM138,5)</f>
        <v>103299.68</v>
      </c>
      <c r="BN139" s="7"/>
      <c r="BO139" s="13">
        <f>ROUND(SUM(BO42:BO46)+BO65+BO70+BO75+BO85+BO97+BO133+BO138,5)</f>
        <v>97075</v>
      </c>
      <c r="BP139" s="7"/>
      <c r="BQ139" s="13">
        <f t="shared" si="160"/>
        <v>6224.68</v>
      </c>
      <c r="BR139" s="7"/>
      <c r="BS139" s="14">
        <f t="shared" si="161"/>
        <v>1.06412</v>
      </c>
      <c r="BT139" s="7"/>
      <c r="BU139" s="13">
        <f>ROUND(SUM(BU42:BU46)+BU65+BU70+BU75+BU85+BU97+BU133+BU138,5)</f>
        <v>76057.31</v>
      </c>
      <c r="BV139" s="7"/>
      <c r="BW139" s="13">
        <f>ROUND(SUM(BW42:BW46)+BW65+BW70+BW75+BW85+BW97+BW133+BW138,5)</f>
        <v>110275</v>
      </c>
      <c r="BX139" s="7"/>
      <c r="BY139" s="13">
        <f t="shared" si="162"/>
        <v>-34217.69</v>
      </c>
      <c r="BZ139" s="7"/>
      <c r="CA139" s="14">
        <f t="shared" si="163"/>
        <v>0.68971000000000005</v>
      </c>
      <c r="CB139" s="7"/>
      <c r="CC139" s="13">
        <f>ROUND(SUM(CC42:CC46)+CC65+CC70+CC75+CC85+CC97+CC133+CC138,5)</f>
        <v>92121.33</v>
      </c>
      <c r="CD139" s="7"/>
      <c r="CE139" s="13">
        <f>ROUND(SUM(CE42:CE46)+CE65+CE70+CE75+CE85+CE97+CE133+CE138,5)</f>
        <v>129275</v>
      </c>
      <c r="CF139" s="7"/>
      <c r="CG139" s="13">
        <f t="shared" si="164"/>
        <v>-37153.67</v>
      </c>
      <c r="CH139" s="7"/>
      <c r="CI139" s="14">
        <f t="shared" si="165"/>
        <v>0.71260000000000001</v>
      </c>
      <c r="CJ139" s="7"/>
      <c r="CK139" s="13">
        <f>ROUND(SUM(CK42:CK46)+CK65+CK70+CK75+CK85+CK97+CK133+CK138,5)</f>
        <v>111846.43</v>
      </c>
      <c r="CL139" s="7"/>
      <c r="CM139" s="13">
        <f>ROUND(SUM(CM42:CM46)+CM65+CM70+CM75+CM85+CM97+CM133+CM138,5)</f>
        <v>76175</v>
      </c>
      <c r="CN139" s="7"/>
      <c r="CO139" s="13">
        <f t="shared" si="166"/>
        <v>35671.43</v>
      </c>
      <c r="CP139" s="7"/>
      <c r="CQ139" s="14">
        <f t="shared" si="167"/>
        <v>1.46828</v>
      </c>
      <c r="CR139" s="7"/>
      <c r="CS139" s="13">
        <f>ROUND(SUM(CS42:CS46)+CS65+CS70+CS75+CS85+CS97+CS133+CS138,5)</f>
        <v>72579.34</v>
      </c>
      <c r="CT139" s="7"/>
      <c r="CU139" s="13">
        <f>ROUND(SUM(CU42:CU46)+CU65+CU70+CU75+CU85+CU97+CU133+CU138,5)</f>
        <v>109736.92</v>
      </c>
      <c r="CV139" s="7"/>
      <c r="CW139" s="13">
        <f t="shared" si="168"/>
        <v>-37157.58</v>
      </c>
      <c r="CX139" s="7"/>
      <c r="CY139" s="14">
        <f t="shared" si="169"/>
        <v>0.66139000000000003</v>
      </c>
      <c r="CZ139" s="7"/>
      <c r="DA139" s="13">
        <f t="shared" si="170"/>
        <v>1033959.24</v>
      </c>
      <c r="DB139" s="7"/>
      <c r="DC139" s="13">
        <f t="shared" si="171"/>
        <v>1123061.92</v>
      </c>
      <c r="DD139" s="7"/>
      <c r="DE139" s="13">
        <f t="shared" si="172"/>
        <v>-89102.68</v>
      </c>
      <c r="DF139" s="7"/>
      <c r="DG139" s="14">
        <f t="shared" si="173"/>
        <v>0.92066000000000003</v>
      </c>
    </row>
    <row r="140" spans="1:111" x14ac:dyDescent="0.25">
      <c r="A140" s="2"/>
      <c r="B140" s="2" t="s">
        <v>143</v>
      </c>
      <c r="C140" s="2"/>
      <c r="D140" s="2"/>
      <c r="E140" s="2"/>
      <c r="F140" s="2"/>
      <c r="G140" s="2"/>
      <c r="H140" s="2"/>
      <c r="I140" s="6">
        <f>ROUND(I3+I41-I139,5)</f>
        <v>421456.69</v>
      </c>
      <c r="J140" s="7"/>
      <c r="K140" s="6">
        <f>ROUND(K3+K41-K139,5)</f>
        <v>370105</v>
      </c>
      <c r="L140" s="7"/>
      <c r="M140" s="6">
        <f t="shared" si="146"/>
        <v>51351.69</v>
      </c>
      <c r="N140" s="7"/>
      <c r="O140" s="8">
        <f t="shared" si="147"/>
        <v>1.1387499999999999</v>
      </c>
      <c r="P140" s="7"/>
      <c r="Q140" s="6">
        <f>ROUND(Q3+Q41-Q139,5)</f>
        <v>43736.77</v>
      </c>
      <c r="R140" s="7"/>
      <c r="S140" s="6">
        <f>ROUND(S3+S41-S139,5)</f>
        <v>62705</v>
      </c>
      <c r="T140" s="7"/>
      <c r="U140" s="6">
        <f t="shared" si="148"/>
        <v>-18968.23</v>
      </c>
      <c r="V140" s="7"/>
      <c r="W140" s="8">
        <f t="shared" si="149"/>
        <v>0.69750000000000001</v>
      </c>
      <c r="X140" s="7"/>
      <c r="Y140" s="6">
        <f>ROUND(Y3+Y41-Y139,5)</f>
        <v>-12503.8</v>
      </c>
      <c r="Z140" s="7"/>
      <c r="AA140" s="6">
        <f>ROUND(AA3+AA41-AA139,5)</f>
        <v>48155</v>
      </c>
      <c r="AB140" s="7"/>
      <c r="AC140" s="6">
        <f t="shared" si="150"/>
        <v>-60658.8</v>
      </c>
      <c r="AD140" s="7"/>
      <c r="AE140" s="8">
        <f t="shared" si="151"/>
        <v>-0.25966</v>
      </c>
      <c r="AF140" s="7"/>
      <c r="AG140" s="6">
        <f>ROUND(AG3+AG41-AG139,5)</f>
        <v>-14779.32</v>
      </c>
      <c r="AH140" s="7"/>
      <c r="AI140" s="6">
        <f>ROUND(AI3+AI41-AI139,5)</f>
        <v>35705</v>
      </c>
      <c r="AJ140" s="7"/>
      <c r="AK140" s="6">
        <f t="shared" si="152"/>
        <v>-50484.32</v>
      </c>
      <c r="AL140" s="7"/>
      <c r="AM140" s="8">
        <f t="shared" si="153"/>
        <v>-0.41393000000000002</v>
      </c>
      <c r="AN140" s="7"/>
      <c r="AO140" s="6">
        <f>ROUND(AO3+AO41-AO139,5)</f>
        <v>-3420.19</v>
      </c>
      <c r="AP140" s="7"/>
      <c r="AQ140" s="6">
        <f>ROUND(AQ3+AQ41-AQ139,5)</f>
        <v>-50595</v>
      </c>
      <c r="AR140" s="7"/>
      <c r="AS140" s="6">
        <f t="shared" si="154"/>
        <v>47174.81</v>
      </c>
      <c r="AT140" s="7"/>
      <c r="AU140" s="8">
        <f t="shared" si="155"/>
        <v>6.7599999999999993E-2</v>
      </c>
      <c r="AV140" s="7"/>
      <c r="AW140" s="6">
        <f>ROUND(AW3+AW41-AW139,5)</f>
        <v>-102419.42</v>
      </c>
      <c r="AX140" s="7"/>
      <c r="AY140" s="6">
        <f>ROUND(AY3+AY41-AY139,5)</f>
        <v>-75645</v>
      </c>
      <c r="AZ140" s="7"/>
      <c r="BA140" s="6">
        <f t="shared" si="156"/>
        <v>-26774.42</v>
      </c>
      <c r="BB140" s="7"/>
      <c r="BC140" s="8">
        <f t="shared" si="157"/>
        <v>1.35395</v>
      </c>
      <c r="BD140" s="7"/>
      <c r="BE140" s="6">
        <f>ROUND(BE3+BE41-BE139,5)</f>
        <v>-26504.26</v>
      </c>
      <c r="BF140" s="7"/>
      <c r="BG140" s="6">
        <f>ROUND(BG3+BG41-BG139,5)</f>
        <v>-13195</v>
      </c>
      <c r="BH140" s="7"/>
      <c r="BI140" s="6">
        <f t="shared" si="158"/>
        <v>-13309.26</v>
      </c>
      <c r="BJ140" s="7"/>
      <c r="BK140" s="8">
        <f t="shared" si="159"/>
        <v>2.0086599999999999</v>
      </c>
      <c r="BL140" s="7"/>
      <c r="BM140" s="6">
        <f>ROUND(BM3+BM41-BM139,5)</f>
        <v>-76605.97</v>
      </c>
      <c r="BN140" s="7"/>
      <c r="BO140" s="6">
        <f>ROUND(BO3+BO41-BO139,5)</f>
        <v>-32795</v>
      </c>
      <c r="BP140" s="7"/>
      <c r="BQ140" s="6">
        <f t="shared" si="160"/>
        <v>-43810.97</v>
      </c>
      <c r="BR140" s="7"/>
      <c r="BS140" s="8">
        <f t="shared" si="161"/>
        <v>2.3359000000000001</v>
      </c>
      <c r="BT140" s="7"/>
      <c r="BU140" s="6">
        <f>ROUND(BU3+BU41-BU139,5)</f>
        <v>-43372.65</v>
      </c>
      <c r="BV140" s="7"/>
      <c r="BW140" s="6">
        <f>ROUND(BW3+BW41-BW139,5)</f>
        <v>-58995</v>
      </c>
      <c r="BX140" s="7"/>
      <c r="BY140" s="6">
        <f t="shared" si="162"/>
        <v>15622.35</v>
      </c>
      <c r="BZ140" s="7"/>
      <c r="CA140" s="8">
        <f t="shared" si="163"/>
        <v>0.73519000000000001</v>
      </c>
      <c r="CB140" s="7"/>
      <c r="CC140" s="6">
        <f>ROUND(CC3+CC41-CC139,5)</f>
        <v>-57086.02</v>
      </c>
      <c r="CD140" s="7"/>
      <c r="CE140" s="6">
        <f>ROUND(CE3+CE41-CE139,5)</f>
        <v>-100995</v>
      </c>
      <c r="CF140" s="7"/>
      <c r="CG140" s="6">
        <f t="shared" si="164"/>
        <v>43908.98</v>
      </c>
      <c r="CH140" s="7"/>
      <c r="CI140" s="8">
        <f t="shared" si="165"/>
        <v>0.56523999999999996</v>
      </c>
      <c r="CJ140" s="7"/>
      <c r="CK140" s="6">
        <f>ROUND(CK3+CK41-CK139,5)</f>
        <v>-99945.25</v>
      </c>
      <c r="CL140" s="7"/>
      <c r="CM140" s="6">
        <f>ROUND(CM3+CM41-CM139,5)</f>
        <v>-67995</v>
      </c>
      <c r="CN140" s="7"/>
      <c r="CO140" s="6">
        <f t="shared" si="166"/>
        <v>-31950.25</v>
      </c>
      <c r="CP140" s="7"/>
      <c r="CQ140" s="8">
        <f t="shared" si="167"/>
        <v>1.4698899999999999</v>
      </c>
      <c r="CR140" s="7"/>
      <c r="CS140" s="6">
        <f>ROUND(CS3+CS41-CS139,5)</f>
        <v>-72579.34</v>
      </c>
      <c r="CT140" s="7"/>
      <c r="CU140" s="6">
        <f>ROUND(CU3+CU41-CU139,5)</f>
        <v>-96471.76</v>
      </c>
      <c r="CV140" s="7"/>
      <c r="CW140" s="6">
        <f t="shared" si="168"/>
        <v>23892.42</v>
      </c>
      <c r="CX140" s="7"/>
      <c r="CY140" s="8">
        <f t="shared" si="169"/>
        <v>0.75234000000000001</v>
      </c>
      <c r="CZ140" s="7"/>
      <c r="DA140" s="6">
        <f t="shared" si="170"/>
        <v>-44022.76</v>
      </c>
      <c r="DB140" s="7"/>
      <c r="DC140" s="6">
        <f t="shared" si="171"/>
        <v>19983.240000000002</v>
      </c>
      <c r="DD140" s="7"/>
      <c r="DE140" s="6">
        <f t="shared" si="172"/>
        <v>-64006</v>
      </c>
      <c r="DF140" s="7"/>
      <c r="DG140" s="8">
        <f t="shared" si="173"/>
        <v>-2.2029800000000002</v>
      </c>
    </row>
    <row r="141" spans="1:111" x14ac:dyDescent="0.25">
      <c r="A141" s="2"/>
      <c r="B141" s="2" t="s">
        <v>144</v>
      </c>
      <c r="C141" s="2"/>
      <c r="D141" s="2"/>
      <c r="E141" s="2"/>
      <c r="F141" s="2"/>
      <c r="G141" s="2"/>
      <c r="H141" s="2"/>
      <c r="I141" s="6"/>
      <c r="J141" s="7"/>
      <c r="K141" s="6"/>
      <c r="L141" s="7"/>
      <c r="M141" s="6"/>
      <c r="N141" s="7"/>
      <c r="O141" s="8"/>
      <c r="P141" s="7"/>
      <c r="Q141" s="6"/>
      <c r="R141" s="7"/>
      <c r="S141" s="6"/>
      <c r="T141" s="7"/>
      <c r="U141" s="6"/>
      <c r="V141" s="7"/>
      <c r="W141" s="8"/>
      <c r="X141" s="7"/>
      <c r="Y141" s="6"/>
      <c r="Z141" s="7"/>
      <c r="AA141" s="6"/>
      <c r="AB141" s="7"/>
      <c r="AC141" s="6"/>
      <c r="AD141" s="7"/>
      <c r="AE141" s="8"/>
      <c r="AF141" s="7"/>
      <c r="AG141" s="6"/>
      <c r="AH141" s="7"/>
      <c r="AI141" s="6"/>
      <c r="AJ141" s="7"/>
      <c r="AK141" s="6"/>
      <c r="AL141" s="7"/>
      <c r="AM141" s="8"/>
      <c r="AN141" s="7"/>
      <c r="AO141" s="6"/>
      <c r="AP141" s="7"/>
      <c r="AQ141" s="6"/>
      <c r="AR141" s="7"/>
      <c r="AS141" s="6"/>
      <c r="AT141" s="7"/>
      <c r="AU141" s="8"/>
      <c r="AV141" s="7"/>
      <c r="AW141" s="6"/>
      <c r="AX141" s="7"/>
      <c r="AY141" s="6"/>
      <c r="AZ141" s="7"/>
      <c r="BA141" s="6"/>
      <c r="BB141" s="7"/>
      <c r="BC141" s="8"/>
      <c r="BD141" s="7"/>
      <c r="BE141" s="6"/>
      <c r="BF141" s="7"/>
      <c r="BG141" s="6"/>
      <c r="BH141" s="7"/>
      <c r="BI141" s="6"/>
      <c r="BJ141" s="7"/>
      <c r="BK141" s="8"/>
      <c r="BL141" s="7"/>
      <c r="BM141" s="6"/>
      <c r="BN141" s="7"/>
      <c r="BO141" s="6"/>
      <c r="BP141" s="7"/>
      <c r="BQ141" s="6"/>
      <c r="BR141" s="7"/>
      <c r="BS141" s="8"/>
      <c r="BT141" s="7"/>
      <c r="BU141" s="6"/>
      <c r="BV141" s="7"/>
      <c r="BW141" s="6"/>
      <c r="BX141" s="7"/>
      <c r="BY141" s="6"/>
      <c r="BZ141" s="7"/>
      <c r="CA141" s="8"/>
      <c r="CB141" s="7"/>
      <c r="CC141" s="6"/>
      <c r="CD141" s="7"/>
      <c r="CE141" s="6"/>
      <c r="CF141" s="7"/>
      <c r="CG141" s="6"/>
      <c r="CH141" s="7"/>
      <c r="CI141" s="8"/>
      <c r="CJ141" s="7"/>
      <c r="CK141" s="6"/>
      <c r="CL141" s="7"/>
      <c r="CM141" s="6"/>
      <c r="CN141" s="7"/>
      <c r="CO141" s="6"/>
      <c r="CP141" s="7"/>
      <c r="CQ141" s="8"/>
      <c r="CR141" s="7"/>
      <c r="CS141" s="6"/>
      <c r="CT141" s="7"/>
      <c r="CU141" s="6"/>
      <c r="CV141" s="7"/>
      <c r="CW141" s="6"/>
      <c r="CX141" s="7"/>
      <c r="CY141" s="8"/>
      <c r="CZ141" s="7"/>
      <c r="DA141" s="6"/>
      <c r="DB141" s="7"/>
      <c r="DC141" s="6"/>
      <c r="DD141" s="7"/>
      <c r="DE141" s="6"/>
      <c r="DF141" s="7"/>
      <c r="DG141" s="8"/>
    </row>
    <row r="142" spans="1:111" x14ac:dyDescent="0.25">
      <c r="A142" s="2"/>
      <c r="B142" s="2"/>
      <c r="C142" s="2" t="s">
        <v>145</v>
      </c>
      <c r="D142" s="2"/>
      <c r="E142" s="2"/>
      <c r="F142" s="2"/>
      <c r="G142" s="2"/>
      <c r="H142" s="2"/>
      <c r="I142" s="6"/>
      <c r="J142" s="7"/>
      <c r="K142" s="6"/>
      <c r="L142" s="7"/>
      <c r="M142" s="6"/>
      <c r="N142" s="7"/>
      <c r="O142" s="8"/>
      <c r="P142" s="7"/>
      <c r="Q142" s="6"/>
      <c r="R142" s="7"/>
      <c r="S142" s="6"/>
      <c r="T142" s="7"/>
      <c r="U142" s="6"/>
      <c r="V142" s="7"/>
      <c r="W142" s="8"/>
      <c r="X142" s="7"/>
      <c r="Y142" s="6"/>
      <c r="Z142" s="7"/>
      <c r="AA142" s="6"/>
      <c r="AB142" s="7"/>
      <c r="AC142" s="6"/>
      <c r="AD142" s="7"/>
      <c r="AE142" s="8"/>
      <c r="AF142" s="7"/>
      <c r="AG142" s="6"/>
      <c r="AH142" s="7"/>
      <c r="AI142" s="6"/>
      <c r="AJ142" s="7"/>
      <c r="AK142" s="6"/>
      <c r="AL142" s="7"/>
      <c r="AM142" s="8"/>
      <c r="AN142" s="7"/>
      <c r="AO142" s="6"/>
      <c r="AP142" s="7"/>
      <c r="AQ142" s="6"/>
      <c r="AR142" s="7"/>
      <c r="AS142" s="6"/>
      <c r="AT142" s="7"/>
      <c r="AU142" s="8"/>
      <c r="AV142" s="7"/>
      <c r="AW142" s="6"/>
      <c r="AX142" s="7"/>
      <c r="AY142" s="6"/>
      <c r="AZ142" s="7"/>
      <c r="BA142" s="6"/>
      <c r="BB142" s="7"/>
      <c r="BC142" s="8"/>
      <c r="BD142" s="7"/>
      <c r="BE142" s="6"/>
      <c r="BF142" s="7"/>
      <c r="BG142" s="6"/>
      <c r="BH142" s="7"/>
      <c r="BI142" s="6"/>
      <c r="BJ142" s="7"/>
      <c r="BK142" s="8"/>
      <c r="BL142" s="7"/>
      <c r="BM142" s="6"/>
      <c r="BN142" s="7"/>
      <c r="BO142" s="6"/>
      <c r="BP142" s="7"/>
      <c r="BQ142" s="6"/>
      <c r="BR142" s="7"/>
      <c r="BS142" s="8"/>
      <c r="BT142" s="7"/>
      <c r="BU142" s="6"/>
      <c r="BV142" s="7"/>
      <c r="BW142" s="6"/>
      <c r="BX142" s="7"/>
      <c r="BY142" s="6"/>
      <c r="BZ142" s="7"/>
      <c r="CA142" s="8"/>
      <c r="CB142" s="7"/>
      <c r="CC142" s="6"/>
      <c r="CD142" s="7"/>
      <c r="CE142" s="6"/>
      <c r="CF142" s="7"/>
      <c r="CG142" s="6"/>
      <c r="CH142" s="7"/>
      <c r="CI142" s="8"/>
      <c r="CJ142" s="7"/>
      <c r="CK142" s="6"/>
      <c r="CL142" s="7"/>
      <c r="CM142" s="6"/>
      <c r="CN142" s="7"/>
      <c r="CO142" s="6"/>
      <c r="CP142" s="7"/>
      <c r="CQ142" s="8"/>
      <c r="CR142" s="7"/>
      <c r="CS142" s="6"/>
      <c r="CT142" s="7"/>
      <c r="CU142" s="6"/>
      <c r="CV142" s="7"/>
      <c r="CW142" s="6"/>
      <c r="CX142" s="7"/>
      <c r="CY142" s="8"/>
      <c r="CZ142" s="7"/>
      <c r="DA142" s="6"/>
      <c r="DB142" s="7"/>
      <c r="DC142" s="6"/>
      <c r="DD142" s="7"/>
      <c r="DE142" s="6"/>
      <c r="DF142" s="7"/>
      <c r="DG142" s="8"/>
    </row>
    <row r="143" spans="1:111" x14ac:dyDescent="0.25">
      <c r="A143" s="2"/>
      <c r="B143" s="2"/>
      <c r="C143" s="2"/>
      <c r="D143" s="2" t="s">
        <v>146</v>
      </c>
      <c r="E143" s="2"/>
      <c r="F143" s="2"/>
      <c r="G143" s="2"/>
      <c r="H143" s="2"/>
      <c r="I143" s="6">
        <v>0</v>
      </c>
      <c r="J143" s="7"/>
      <c r="K143" s="6">
        <v>0</v>
      </c>
      <c r="L143" s="7"/>
      <c r="M143" s="6">
        <f>ROUND((I143-K143),5)</f>
        <v>0</v>
      </c>
      <c r="N143" s="7"/>
      <c r="O143" s="8">
        <f>ROUND(IF(K143=0, IF(I143=0, 0, 1), I143/K143),5)</f>
        <v>0</v>
      </c>
      <c r="P143" s="7"/>
      <c r="Q143" s="6">
        <v>0</v>
      </c>
      <c r="R143" s="7"/>
      <c r="S143" s="6">
        <v>0</v>
      </c>
      <c r="T143" s="7"/>
      <c r="U143" s="6">
        <f>ROUND((Q143-S143),5)</f>
        <v>0</v>
      </c>
      <c r="V143" s="7"/>
      <c r="W143" s="8">
        <f>ROUND(IF(S143=0, IF(Q143=0, 0, 1), Q143/S143),5)</f>
        <v>0</v>
      </c>
      <c r="X143" s="7"/>
      <c r="Y143" s="6">
        <v>0</v>
      </c>
      <c r="Z143" s="7"/>
      <c r="AA143" s="6">
        <v>0</v>
      </c>
      <c r="AB143" s="7"/>
      <c r="AC143" s="6">
        <f>ROUND((Y143-AA143),5)</f>
        <v>0</v>
      </c>
      <c r="AD143" s="7"/>
      <c r="AE143" s="8">
        <f>ROUND(IF(AA143=0, IF(Y143=0, 0, 1), Y143/AA143),5)</f>
        <v>0</v>
      </c>
      <c r="AF143" s="7"/>
      <c r="AG143" s="6">
        <v>0</v>
      </c>
      <c r="AH143" s="7"/>
      <c r="AI143" s="6">
        <v>0</v>
      </c>
      <c r="AJ143" s="7"/>
      <c r="AK143" s="6">
        <f>ROUND((AG143-AI143),5)</f>
        <v>0</v>
      </c>
      <c r="AL143" s="7"/>
      <c r="AM143" s="8">
        <f>ROUND(IF(AI143=0, IF(AG143=0, 0, 1), AG143/AI143),5)</f>
        <v>0</v>
      </c>
      <c r="AN143" s="7"/>
      <c r="AO143" s="6">
        <v>0</v>
      </c>
      <c r="AP143" s="7"/>
      <c r="AQ143" s="6">
        <v>0</v>
      </c>
      <c r="AR143" s="7"/>
      <c r="AS143" s="6">
        <f>ROUND((AO143-AQ143),5)</f>
        <v>0</v>
      </c>
      <c r="AT143" s="7"/>
      <c r="AU143" s="8">
        <f>ROUND(IF(AQ143=0, IF(AO143=0, 0, 1), AO143/AQ143),5)</f>
        <v>0</v>
      </c>
      <c r="AV143" s="7"/>
      <c r="AW143" s="6">
        <v>0</v>
      </c>
      <c r="AX143" s="7"/>
      <c r="AY143" s="6">
        <v>0</v>
      </c>
      <c r="AZ143" s="7"/>
      <c r="BA143" s="6">
        <f>ROUND((AW143-AY143),5)</f>
        <v>0</v>
      </c>
      <c r="BB143" s="7"/>
      <c r="BC143" s="8">
        <f>ROUND(IF(AY143=0, IF(AW143=0, 0, 1), AW143/AY143),5)</f>
        <v>0</v>
      </c>
      <c r="BD143" s="7"/>
      <c r="BE143" s="6">
        <v>0</v>
      </c>
      <c r="BF143" s="7"/>
      <c r="BG143" s="6">
        <v>0</v>
      </c>
      <c r="BH143" s="7"/>
      <c r="BI143" s="6">
        <f>ROUND((BE143-BG143),5)</f>
        <v>0</v>
      </c>
      <c r="BJ143" s="7"/>
      <c r="BK143" s="8">
        <f>ROUND(IF(BG143=0, IF(BE143=0, 0, 1), BE143/BG143),5)</f>
        <v>0</v>
      </c>
      <c r="BL143" s="7"/>
      <c r="BM143" s="6">
        <v>0</v>
      </c>
      <c r="BN143" s="7"/>
      <c r="BO143" s="6">
        <v>0</v>
      </c>
      <c r="BP143" s="7"/>
      <c r="BQ143" s="6">
        <f>ROUND((BM143-BO143),5)</f>
        <v>0</v>
      </c>
      <c r="BR143" s="7"/>
      <c r="BS143" s="8">
        <f>ROUND(IF(BO143=0, IF(BM143=0, 0, 1), BM143/BO143),5)</f>
        <v>0</v>
      </c>
      <c r="BT143" s="7"/>
      <c r="BU143" s="6">
        <v>0</v>
      </c>
      <c r="BV143" s="7"/>
      <c r="BW143" s="6">
        <v>0</v>
      </c>
      <c r="BX143" s="7"/>
      <c r="BY143" s="6">
        <f>ROUND((BU143-BW143),5)</f>
        <v>0</v>
      </c>
      <c r="BZ143" s="7"/>
      <c r="CA143" s="8">
        <f>ROUND(IF(BW143=0, IF(BU143=0, 0, 1), BU143/BW143),5)</f>
        <v>0</v>
      </c>
      <c r="CB143" s="7"/>
      <c r="CC143" s="6">
        <v>0</v>
      </c>
      <c r="CD143" s="7"/>
      <c r="CE143" s="6">
        <v>0</v>
      </c>
      <c r="CF143" s="7"/>
      <c r="CG143" s="6">
        <f>ROUND((CC143-CE143),5)</f>
        <v>0</v>
      </c>
      <c r="CH143" s="7"/>
      <c r="CI143" s="8">
        <f>ROUND(IF(CE143=0, IF(CC143=0, 0, 1), CC143/CE143),5)</f>
        <v>0</v>
      </c>
      <c r="CJ143" s="7"/>
      <c r="CK143" s="6">
        <v>0</v>
      </c>
      <c r="CL143" s="7"/>
      <c r="CM143" s="6">
        <v>0</v>
      </c>
      <c r="CN143" s="7"/>
      <c r="CO143" s="6">
        <f>ROUND((CK143-CM143),5)</f>
        <v>0</v>
      </c>
      <c r="CP143" s="7"/>
      <c r="CQ143" s="8">
        <f>ROUND(IF(CM143=0, IF(CK143=0, 0, 1), CK143/CM143),5)</f>
        <v>0</v>
      </c>
      <c r="CR143" s="7"/>
      <c r="CS143" s="6">
        <v>0</v>
      </c>
      <c r="CT143" s="7"/>
      <c r="CU143" s="6">
        <v>0</v>
      </c>
      <c r="CV143" s="7"/>
      <c r="CW143" s="6">
        <f>ROUND((CS143-CU143),5)</f>
        <v>0</v>
      </c>
      <c r="CX143" s="7"/>
      <c r="CY143" s="8">
        <f>ROUND(IF(CU143=0, IF(CS143=0, 0, 1), CS143/CU143),5)</f>
        <v>0</v>
      </c>
      <c r="CZ143" s="7"/>
      <c r="DA143" s="6">
        <f>ROUND(I143+Q143+Y143+AG143+AO143+AW143+BE143+BM143+BU143+CC143+CK143+CS143,5)</f>
        <v>0</v>
      </c>
      <c r="DB143" s="7"/>
      <c r="DC143" s="6">
        <f>ROUND(K143+S143+AA143+AI143+AQ143+AY143+BG143+BO143+BW143+CE143+CM143+CU143,5)</f>
        <v>0</v>
      </c>
      <c r="DD143" s="7"/>
      <c r="DE143" s="6">
        <f>ROUND((DA143-DC143),5)</f>
        <v>0</v>
      </c>
      <c r="DF143" s="7"/>
      <c r="DG143" s="8">
        <f>ROUND(IF(DC143=0, IF(DA143=0, 0, 1), DA143/DC143),5)</f>
        <v>0</v>
      </c>
    </row>
    <row r="144" spans="1:111" ht="15.75" thickBot="1" x14ac:dyDescent="0.3">
      <c r="A144" s="2"/>
      <c r="B144" s="2"/>
      <c r="C144" s="2"/>
      <c r="D144" s="2" t="s">
        <v>147</v>
      </c>
      <c r="E144" s="2"/>
      <c r="F144" s="2"/>
      <c r="G144" s="2"/>
      <c r="H144" s="2"/>
      <c r="I144" s="11">
        <v>0</v>
      </c>
      <c r="J144" s="7"/>
      <c r="K144" s="11">
        <v>0</v>
      </c>
      <c r="L144" s="7"/>
      <c r="M144" s="11">
        <f>ROUND((I144-K144),5)</f>
        <v>0</v>
      </c>
      <c r="N144" s="7"/>
      <c r="O144" s="12">
        <f>ROUND(IF(K144=0, IF(I144=0, 0, 1), I144/K144),5)</f>
        <v>0</v>
      </c>
      <c r="P144" s="7"/>
      <c r="Q144" s="11">
        <v>0</v>
      </c>
      <c r="R144" s="7"/>
      <c r="S144" s="11">
        <v>0</v>
      </c>
      <c r="T144" s="7"/>
      <c r="U144" s="11">
        <f>ROUND((Q144-S144),5)</f>
        <v>0</v>
      </c>
      <c r="V144" s="7"/>
      <c r="W144" s="12">
        <f>ROUND(IF(S144=0, IF(Q144=0, 0, 1), Q144/S144),5)</f>
        <v>0</v>
      </c>
      <c r="X144" s="7"/>
      <c r="Y144" s="11">
        <v>0</v>
      </c>
      <c r="Z144" s="7"/>
      <c r="AA144" s="11">
        <v>0</v>
      </c>
      <c r="AB144" s="7"/>
      <c r="AC144" s="11">
        <f>ROUND((Y144-AA144),5)</f>
        <v>0</v>
      </c>
      <c r="AD144" s="7"/>
      <c r="AE144" s="12">
        <f>ROUND(IF(AA144=0, IF(Y144=0, 0, 1), Y144/AA144),5)</f>
        <v>0</v>
      </c>
      <c r="AF144" s="7"/>
      <c r="AG144" s="11">
        <v>0</v>
      </c>
      <c r="AH144" s="7"/>
      <c r="AI144" s="11">
        <v>0</v>
      </c>
      <c r="AJ144" s="7"/>
      <c r="AK144" s="11">
        <f>ROUND((AG144-AI144),5)</f>
        <v>0</v>
      </c>
      <c r="AL144" s="7"/>
      <c r="AM144" s="12">
        <f>ROUND(IF(AI144=0, IF(AG144=0, 0, 1), AG144/AI144),5)</f>
        <v>0</v>
      </c>
      <c r="AN144" s="7"/>
      <c r="AO144" s="11">
        <v>0</v>
      </c>
      <c r="AP144" s="7"/>
      <c r="AQ144" s="11">
        <v>0</v>
      </c>
      <c r="AR144" s="7"/>
      <c r="AS144" s="11">
        <f>ROUND((AO144-AQ144),5)</f>
        <v>0</v>
      </c>
      <c r="AT144" s="7"/>
      <c r="AU144" s="12">
        <f>ROUND(IF(AQ144=0, IF(AO144=0, 0, 1), AO144/AQ144),5)</f>
        <v>0</v>
      </c>
      <c r="AV144" s="7"/>
      <c r="AW144" s="11">
        <v>0</v>
      </c>
      <c r="AX144" s="7"/>
      <c r="AY144" s="11">
        <v>0</v>
      </c>
      <c r="AZ144" s="7"/>
      <c r="BA144" s="11">
        <f>ROUND((AW144-AY144),5)</f>
        <v>0</v>
      </c>
      <c r="BB144" s="7"/>
      <c r="BC144" s="12">
        <f>ROUND(IF(AY144=0, IF(AW144=0, 0, 1), AW144/AY144),5)</f>
        <v>0</v>
      </c>
      <c r="BD144" s="7"/>
      <c r="BE144" s="11">
        <v>0</v>
      </c>
      <c r="BF144" s="7"/>
      <c r="BG144" s="11">
        <v>0</v>
      </c>
      <c r="BH144" s="7"/>
      <c r="BI144" s="11">
        <f>ROUND((BE144-BG144),5)</f>
        <v>0</v>
      </c>
      <c r="BJ144" s="7"/>
      <c r="BK144" s="12">
        <f>ROUND(IF(BG144=0, IF(BE144=0, 0, 1), BE144/BG144),5)</f>
        <v>0</v>
      </c>
      <c r="BL144" s="7"/>
      <c r="BM144" s="11">
        <v>0</v>
      </c>
      <c r="BN144" s="7"/>
      <c r="BO144" s="11">
        <v>0</v>
      </c>
      <c r="BP144" s="7"/>
      <c r="BQ144" s="11">
        <f>ROUND((BM144-BO144),5)</f>
        <v>0</v>
      </c>
      <c r="BR144" s="7"/>
      <c r="BS144" s="12">
        <f>ROUND(IF(BO144=0, IF(BM144=0, 0, 1), BM144/BO144),5)</f>
        <v>0</v>
      </c>
      <c r="BT144" s="7"/>
      <c r="BU144" s="11">
        <v>0</v>
      </c>
      <c r="BV144" s="7"/>
      <c r="BW144" s="11">
        <v>0</v>
      </c>
      <c r="BX144" s="7"/>
      <c r="BY144" s="11">
        <f>ROUND((BU144-BW144),5)</f>
        <v>0</v>
      </c>
      <c r="BZ144" s="7"/>
      <c r="CA144" s="12">
        <f>ROUND(IF(BW144=0, IF(BU144=0, 0, 1), BU144/BW144),5)</f>
        <v>0</v>
      </c>
      <c r="CB144" s="7"/>
      <c r="CC144" s="11">
        <v>0</v>
      </c>
      <c r="CD144" s="7"/>
      <c r="CE144" s="11">
        <v>0</v>
      </c>
      <c r="CF144" s="7"/>
      <c r="CG144" s="11">
        <f>ROUND((CC144-CE144),5)</f>
        <v>0</v>
      </c>
      <c r="CH144" s="7"/>
      <c r="CI144" s="12">
        <f>ROUND(IF(CE144=0, IF(CC144=0, 0, 1), CC144/CE144),5)</f>
        <v>0</v>
      </c>
      <c r="CJ144" s="7"/>
      <c r="CK144" s="11">
        <v>0</v>
      </c>
      <c r="CL144" s="7"/>
      <c r="CM144" s="11">
        <v>0</v>
      </c>
      <c r="CN144" s="7"/>
      <c r="CO144" s="11">
        <f>ROUND((CK144-CM144),5)</f>
        <v>0</v>
      </c>
      <c r="CP144" s="7"/>
      <c r="CQ144" s="12">
        <f>ROUND(IF(CM144=0, IF(CK144=0, 0, 1), CK144/CM144),5)</f>
        <v>0</v>
      </c>
      <c r="CR144" s="7"/>
      <c r="CS144" s="11">
        <v>0</v>
      </c>
      <c r="CT144" s="7"/>
      <c r="CU144" s="11">
        <v>0</v>
      </c>
      <c r="CV144" s="7"/>
      <c r="CW144" s="11">
        <f>ROUND((CS144-CU144),5)</f>
        <v>0</v>
      </c>
      <c r="CX144" s="7"/>
      <c r="CY144" s="12">
        <f>ROUND(IF(CU144=0, IF(CS144=0, 0, 1), CS144/CU144),5)</f>
        <v>0</v>
      </c>
      <c r="CZ144" s="7"/>
      <c r="DA144" s="11">
        <f>ROUND(I144+Q144+Y144+AG144+AO144+AW144+BE144+BM144+BU144+CC144+CK144+CS144,5)</f>
        <v>0</v>
      </c>
      <c r="DB144" s="7"/>
      <c r="DC144" s="11">
        <f>ROUND(K144+S144+AA144+AI144+AQ144+AY144+BG144+BO144+BW144+CE144+CM144+CU144,5)</f>
        <v>0</v>
      </c>
      <c r="DD144" s="7"/>
      <c r="DE144" s="11">
        <f>ROUND((DA144-DC144),5)</f>
        <v>0</v>
      </c>
      <c r="DF144" s="7"/>
      <c r="DG144" s="12">
        <f>ROUND(IF(DC144=0, IF(DA144=0, 0, 1), DA144/DC144),5)</f>
        <v>0</v>
      </c>
    </row>
    <row r="145" spans="1:111" ht="15.75" thickBot="1" x14ac:dyDescent="0.3">
      <c r="A145" s="2"/>
      <c r="B145" s="2"/>
      <c r="C145" s="2" t="s">
        <v>148</v>
      </c>
      <c r="D145" s="2"/>
      <c r="E145" s="2"/>
      <c r="F145" s="2"/>
      <c r="G145" s="2"/>
      <c r="H145" s="2"/>
      <c r="I145" s="15">
        <f>ROUND(SUM(I142:I144),5)</f>
        <v>0</v>
      </c>
      <c r="J145" s="7"/>
      <c r="K145" s="15">
        <f>ROUND(SUM(K142:K144),5)</f>
        <v>0</v>
      </c>
      <c r="L145" s="7"/>
      <c r="M145" s="15">
        <f>ROUND((I145-K145),5)</f>
        <v>0</v>
      </c>
      <c r="N145" s="7"/>
      <c r="O145" s="16">
        <f>ROUND(IF(K145=0, IF(I145=0, 0, 1), I145/K145),5)</f>
        <v>0</v>
      </c>
      <c r="P145" s="7"/>
      <c r="Q145" s="15">
        <f>ROUND(SUM(Q142:Q144),5)</f>
        <v>0</v>
      </c>
      <c r="R145" s="7"/>
      <c r="S145" s="15">
        <f>ROUND(SUM(S142:S144),5)</f>
        <v>0</v>
      </c>
      <c r="T145" s="7"/>
      <c r="U145" s="15">
        <f>ROUND((Q145-S145),5)</f>
        <v>0</v>
      </c>
      <c r="V145" s="7"/>
      <c r="W145" s="16">
        <f>ROUND(IF(S145=0, IF(Q145=0, 0, 1), Q145/S145),5)</f>
        <v>0</v>
      </c>
      <c r="X145" s="7"/>
      <c r="Y145" s="15">
        <f>ROUND(SUM(Y142:Y144),5)</f>
        <v>0</v>
      </c>
      <c r="Z145" s="7"/>
      <c r="AA145" s="15">
        <f>ROUND(SUM(AA142:AA144),5)</f>
        <v>0</v>
      </c>
      <c r="AB145" s="7"/>
      <c r="AC145" s="15">
        <f>ROUND((Y145-AA145),5)</f>
        <v>0</v>
      </c>
      <c r="AD145" s="7"/>
      <c r="AE145" s="16">
        <f>ROUND(IF(AA145=0, IF(Y145=0, 0, 1), Y145/AA145),5)</f>
        <v>0</v>
      </c>
      <c r="AF145" s="7"/>
      <c r="AG145" s="15">
        <f>ROUND(SUM(AG142:AG144),5)</f>
        <v>0</v>
      </c>
      <c r="AH145" s="7"/>
      <c r="AI145" s="15">
        <f>ROUND(SUM(AI142:AI144),5)</f>
        <v>0</v>
      </c>
      <c r="AJ145" s="7"/>
      <c r="AK145" s="15">
        <f>ROUND((AG145-AI145),5)</f>
        <v>0</v>
      </c>
      <c r="AL145" s="7"/>
      <c r="AM145" s="16">
        <f>ROUND(IF(AI145=0, IF(AG145=0, 0, 1), AG145/AI145),5)</f>
        <v>0</v>
      </c>
      <c r="AN145" s="7"/>
      <c r="AO145" s="15">
        <f>ROUND(SUM(AO142:AO144),5)</f>
        <v>0</v>
      </c>
      <c r="AP145" s="7"/>
      <c r="AQ145" s="15">
        <f>ROUND(SUM(AQ142:AQ144),5)</f>
        <v>0</v>
      </c>
      <c r="AR145" s="7"/>
      <c r="AS145" s="15">
        <f>ROUND((AO145-AQ145),5)</f>
        <v>0</v>
      </c>
      <c r="AT145" s="7"/>
      <c r="AU145" s="16">
        <f>ROUND(IF(AQ145=0, IF(AO145=0, 0, 1), AO145/AQ145),5)</f>
        <v>0</v>
      </c>
      <c r="AV145" s="7"/>
      <c r="AW145" s="15">
        <f>ROUND(SUM(AW142:AW144),5)</f>
        <v>0</v>
      </c>
      <c r="AX145" s="7"/>
      <c r="AY145" s="15">
        <f>ROUND(SUM(AY142:AY144),5)</f>
        <v>0</v>
      </c>
      <c r="AZ145" s="7"/>
      <c r="BA145" s="15">
        <f>ROUND((AW145-AY145),5)</f>
        <v>0</v>
      </c>
      <c r="BB145" s="7"/>
      <c r="BC145" s="16">
        <f>ROUND(IF(AY145=0, IF(AW145=0, 0, 1), AW145/AY145),5)</f>
        <v>0</v>
      </c>
      <c r="BD145" s="7"/>
      <c r="BE145" s="15">
        <f>ROUND(SUM(BE142:BE144),5)</f>
        <v>0</v>
      </c>
      <c r="BF145" s="7"/>
      <c r="BG145" s="15">
        <f>ROUND(SUM(BG142:BG144),5)</f>
        <v>0</v>
      </c>
      <c r="BH145" s="7"/>
      <c r="BI145" s="15">
        <f>ROUND((BE145-BG145),5)</f>
        <v>0</v>
      </c>
      <c r="BJ145" s="7"/>
      <c r="BK145" s="16">
        <f>ROUND(IF(BG145=0, IF(BE145=0, 0, 1), BE145/BG145),5)</f>
        <v>0</v>
      </c>
      <c r="BL145" s="7"/>
      <c r="BM145" s="15">
        <f>ROUND(SUM(BM142:BM144),5)</f>
        <v>0</v>
      </c>
      <c r="BN145" s="7"/>
      <c r="BO145" s="15">
        <f>ROUND(SUM(BO142:BO144),5)</f>
        <v>0</v>
      </c>
      <c r="BP145" s="7"/>
      <c r="BQ145" s="15">
        <f>ROUND((BM145-BO145),5)</f>
        <v>0</v>
      </c>
      <c r="BR145" s="7"/>
      <c r="BS145" s="16">
        <f>ROUND(IF(BO145=0, IF(BM145=0, 0, 1), BM145/BO145),5)</f>
        <v>0</v>
      </c>
      <c r="BT145" s="7"/>
      <c r="BU145" s="15">
        <f>ROUND(SUM(BU142:BU144),5)</f>
        <v>0</v>
      </c>
      <c r="BV145" s="7"/>
      <c r="BW145" s="15">
        <f>ROUND(SUM(BW142:BW144),5)</f>
        <v>0</v>
      </c>
      <c r="BX145" s="7"/>
      <c r="BY145" s="15">
        <f>ROUND((BU145-BW145),5)</f>
        <v>0</v>
      </c>
      <c r="BZ145" s="7"/>
      <c r="CA145" s="16">
        <f>ROUND(IF(BW145=0, IF(BU145=0, 0, 1), BU145/BW145),5)</f>
        <v>0</v>
      </c>
      <c r="CB145" s="7"/>
      <c r="CC145" s="15">
        <f>ROUND(SUM(CC142:CC144),5)</f>
        <v>0</v>
      </c>
      <c r="CD145" s="7"/>
      <c r="CE145" s="15">
        <f>ROUND(SUM(CE142:CE144),5)</f>
        <v>0</v>
      </c>
      <c r="CF145" s="7"/>
      <c r="CG145" s="15">
        <f>ROUND((CC145-CE145),5)</f>
        <v>0</v>
      </c>
      <c r="CH145" s="7"/>
      <c r="CI145" s="16">
        <f>ROUND(IF(CE145=0, IF(CC145=0, 0, 1), CC145/CE145),5)</f>
        <v>0</v>
      </c>
      <c r="CJ145" s="7"/>
      <c r="CK145" s="15">
        <f>ROUND(SUM(CK142:CK144),5)</f>
        <v>0</v>
      </c>
      <c r="CL145" s="7"/>
      <c r="CM145" s="15">
        <f>ROUND(SUM(CM142:CM144),5)</f>
        <v>0</v>
      </c>
      <c r="CN145" s="7"/>
      <c r="CO145" s="15">
        <f>ROUND((CK145-CM145),5)</f>
        <v>0</v>
      </c>
      <c r="CP145" s="7"/>
      <c r="CQ145" s="16">
        <f>ROUND(IF(CM145=0, IF(CK145=0, 0, 1), CK145/CM145),5)</f>
        <v>0</v>
      </c>
      <c r="CR145" s="7"/>
      <c r="CS145" s="15">
        <f>ROUND(SUM(CS142:CS144),5)</f>
        <v>0</v>
      </c>
      <c r="CT145" s="7"/>
      <c r="CU145" s="15">
        <f>ROUND(SUM(CU142:CU144),5)</f>
        <v>0</v>
      </c>
      <c r="CV145" s="7"/>
      <c r="CW145" s="15">
        <f>ROUND((CS145-CU145),5)</f>
        <v>0</v>
      </c>
      <c r="CX145" s="7"/>
      <c r="CY145" s="16">
        <f>ROUND(IF(CU145=0, IF(CS145=0, 0, 1), CS145/CU145),5)</f>
        <v>0</v>
      </c>
      <c r="CZ145" s="7"/>
      <c r="DA145" s="15">
        <f>ROUND(I145+Q145+Y145+AG145+AO145+AW145+BE145+BM145+BU145+CC145+CK145+CS145,5)</f>
        <v>0</v>
      </c>
      <c r="DB145" s="7"/>
      <c r="DC145" s="15">
        <f>ROUND(K145+S145+AA145+AI145+AQ145+AY145+BG145+BO145+BW145+CE145+CM145+CU145,5)</f>
        <v>0</v>
      </c>
      <c r="DD145" s="7"/>
      <c r="DE145" s="15">
        <f>ROUND((DA145-DC145),5)</f>
        <v>0</v>
      </c>
      <c r="DF145" s="7"/>
      <c r="DG145" s="16">
        <f>ROUND(IF(DC145=0, IF(DA145=0, 0, 1), DA145/DC145),5)</f>
        <v>0</v>
      </c>
    </row>
    <row r="146" spans="1:111" ht="15.75" thickBot="1" x14ac:dyDescent="0.3">
      <c r="A146" s="2"/>
      <c r="B146" s="2" t="s">
        <v>149</v>
      </c>
      <c r="C146" s="2"/>
      <c r="D146" s="2"/>
      <c r="E146" s="2"/>
      <c r="F146" s="2"/>
      <c r="G146" s="2"/>
      <c r="H146" s="2"/>
      <c r="I146" s="15">
        <f>ROUND(I141-I145,5)</f>
        <v>0</v>
      </c>
      <c r="J146" s="7"/>
      <c r="K146" s="15">
        <f>ROUND(K141-K145,5)</f>
        <v>0</v>
      </c>
      <c r="L146" s="7"/>
      <c r="M146" s="15">
        <f>ROUND((I146-K146),5)</f>
        <v>0</v>
      </c>
      <c r="N146" s="7"/>
      <c r="O146" s="16">
        <f>ROUND(IF(K146=0, IF(I146=0, 0, 1), I146/K146),5)</f>
        <v>0</v>
      </c>
      <c r="P146" s="7"/>
      <c r="Q146" s="15">
        <f>ROUND(Q141-Q145,5)</f>
        <v>0</v>
      </c>
      <c r="R146" s="7"/>
      <c r="S146" s="15">
        <f>ROUND(S141-S145,5)</f>
        <v>0</v>
      </c>
      <c r="T146" s="7"/>
      <c r="U146" s="15">
        <f>ROUND((Q146-S146),5)</f>
        <v>0</v>
      </c>
      <c r="V146" s="7"/>
      <c r="W146" s="16">
        <f>ROUND(IF(S146=0, IF(Q146=0, 0, 1), Q146/S146),5)</f>
        <v>0</v>
      </c>
      <c r="X146" s="7"/>
      <c r="Y146" s="15">
        <f>ROUND(Y141-Y145,5)</f>
        <v>0</v>
      </c>
      <c r="Z146" s="7"/>
      <c r="AA146" s="15">
        <f>ROUND(AA141-AA145,5)</f>
        <v>0</v>
      </c>
      <c r="AB146" s="7"/>
      <c r="AC146" s="15">
        <f>ROUND((Y146-AA146),5)</f>
        <v>0</v>
      </c>
      <c r="AD146" s="7"/>
      <c r="AE146" s="16">
        <f>ROUND(IF(AA146=0, IF(Y146=0, 0, 1), Y146/AA146),5)</f>
        <v>0</v>
      </c>
      <c r="AF146" s="7"/>
      <c r="AG146" s="15">
        <f>ROUND(AG141-AG145,5)</f>
        <v>0</v>
      </c>
      <c r="AH146" s="7"/>
      <c r="AI146" s="15">
        <f>ROUND(AI141-AI145,5)</f>
        <v>0</v>
      </c>
      <c r="AJ146" s="7"/>
      <c r="AK146" s="15">
        <f>ROUND((AG146-AI146),5)</f>
        <v>0</v>
      </c>
      <c r="AL146" s="7"/>
      <c r="AM146" s="16">
        <f>ROUND(IF(AI146=0, IF(AG146=0, 0, 1), AG146/AI146),5)</f>
        <v>0</v>
      </c>
      <c r="AN146" s="7"/>
      <c r="AO146" s="15">
        <f>ROUND(AO141-AO145,5)</f>
        <v>0</v>
      </c>
      <c r="AP146" s="7"/>
      <c r="AQ146" s="15">
        <f>ROUND(AQ141-AQ145,5)</f>
        <v>0</v>
      </c>
      <c r="AR146" s="7"/>
      <c r="AS146" s="15">
        <f>ROUND((AO146-AQ146),5)</f>
        <v>0</v>
      </c>
      <c r="AT146" s="7"/>
      <c r="AU146" s="16">
        <f>ROUND(IF(AQ146=0, IF(AO146=0, 0, 1), AO146/AQ146),5)</f>
        <v>0</v>
      </c>
      <c r="AV146" s="7"/>
      <c r="AW146" s="15">
        <f>ROUND(AW141-AW145,5)</f>
        <v>0</v>
      </c>
      <c r="AX146" s="7"/>
      <c r="AY146" s="15">
        <f>ROUND(AY141-AY145,5)</f>
        <v>0</v>
      </c>
      <c r="AZ146" s="7"/>
      <c r="BA146" s="15">
        <f>ROUND((AW146-AY146),5)</f>
        <v>0</v>
      </c>
      <c r="BB146" s="7"/>
      <c r="BC146" s="16">
        <f>ROUND(IF(AY146=0, IF(AW146=0, 0, 1), AW146/AY146),5)</f>
        <v>0</v>
      </c>
      <c r="BD146" s="7"/>
      <c r="BE146" s="15">
        <f>ROUND(BE141-BE145,5)</f>
        <v>0</v>
      </c>
      <c r="BF146" s="7"/>
      <c r="BG146" s="15">
        <f>ROUND(BG141-BG145,5)</f>
        <v>0</v>
      </c>
      <c r="BH146" s="7"/>
      <c r="BI146" s="15">
        <f>ROUND((BE146-BG146),5)</f>
        <v>0</v>
      </c>
      <c r="BJ146" s="7"/>
      <c r="BK146" s="16">
        <f>ROUND(IF(BG146=0, IF(BE146=0, 0, 1), BE146/BG146),5)</f>
        <v>0</v>
      </c>
      <c r="BL146" s="7"/>
      <c r="BM146" s="15">
        <f>ROUND(BM141-BM145,5)</f>
        <v>0</v>
      </c>
      <c r="BN146" s="7"/>
      <c r="BO146" s="15">
        <f>ROUND(BO141-BO145,5)</f>
        <v>0</v>
      </c>
      <c r="BP146" s="7"/>
      <c r="BQ146" s="15">
        <f>ROUND((BM146-BO146),5)</f>
        <v>0</v>
      </c>
      <c r="BR146" s="7"/>
      <c r="BS146" s="16">
        <f>ROUND(IF(BO146=0, IF(BM146=0, 0, 1), BM146/BO146),5)</f>
        <v>0</v>
      </c>
      <c r="BT146" s="7"/>
      <c r="BU146" s="15">
        <f>ROUND(BU141-BU145,5)</f>
        <v>0</v>
      </c>
      <c r="BV146" s="7"/>
      <c r="BW146" s="15">
        <f>ROUND(BW141-BW145,5)</f>
        <v>0</v>
      </c>
      <c r="BX146" s="7"/>
      <c r="BY146" s="15">
        <f>ROUND((BU146-BW146),5)</f>
        <v>0</v>
      </c>
      <c r="BZ146" s="7"/>
      <c r="CA146" s="16">
        <f>ROUND(IF(BW146=0, IF(BU146=0, 0, 1), BU146/BW146),5)</f>
        <v>0</v>
      </c>
      <c r="CB146" s="7"/>
      <c r="CC146" s="15">
        <f>ROUND(CC141-CC145,5)</f>
        <v>0</v>
      </c>
      <c r="CD146" s="7"/>
      <c r="CE146" s="15">
        <f>ROUND(CE141-CE145,5)</f>
        <v>0</v>
      </c>
      <c r="CF146" s="7"/>
      <c r="CG146" s="15">
        <f>ROUND((CC146-CE146),5)</f>
        <v>0</v>
      </c>
      <c r="CH146" s="7"/>
      <c r="CI146" s="16">
        <f>ROUND(IF(CE146=0, IF(CC146=0, 0, 1), CC146/CE146),5)</f>
        <v>0</v>
      </c>
      <c r="CJ146" s="7"/>
      <c r="CK146" s="15">
        <f>ROUND(CK141-CK145,5)</f>
        <v>0</v>
      </c>
      <c r="CL146" s="7"/>
      <c r="CM146" s="15">
        <f>ROUND(CM141-CM145,5)</f>
        <v>0</v>
      </c>
      <c r="CN146" s="7"/>
      <c r="CO146" s="15">
        <f>ROUND((CK146-CM146),5)</f>
        <v>0</v>
      </c>
      <c r="CP146" s="7"/>
      <c r="CQ146" s="16">
        <f>ROUND(IF(CM146=0, IF(CK146=0, 0, 1), CK146/CM146),5)</f>
        <v>0</v>
      </c>
      <c r="CR146" s="7"/>
      <c r="CS146" s="15">
        <f>ROUND(CS141-CS145,5)</f>
        <v>0</v>
      </c>
      <c r="CT146" s="7"/>
      <c r="CU146" s="15">
        <f>ROUND(CU141-CU145,5)</f>
        <v>0</v>
      </c>
      <c r="CV146" s="7"/>
      <c r="CW146" s="15">
        <f>ROUND((CS146-CU146),5)</f>
        <v>0</v>
      </c>
      <c r="CX146" s="7"/>
      <c r="CY146" s="16">
        <f>ROUND(IF(CU146=0, IF(CS146=0, 0, 1), CS146/CU146),5)</f>
        <v>0</v>
      </c>
      <c r="CZ146" s="7"/>
      <c r="DA146" s="15">
        <f>ROUND(I146+Q146+Y146+AG146+AO146+AW146+BE146+BM146+BU146+CC146+CK146+CS146,5)</f>
        <v>0</v>
      </c>
      <c r="DB146" s="7"/>
      <c r="DC146" s="15">
        <f>ROUND(K146+S146+AA146+AI146+AQ146+AY146+BG146+BO146+BW146+CE146+CM146+CU146,5)</f>
        <v>0</v>
      </c>
      <c r="DD146" s="7"/>
      <c r="DE146" s="15">
        <f>ROUND((DA146-DC146),5)</f>
        <v>0</v>
      </c>
      <c r="DF146" s="7"/>
      <c r="DG146" s="16">
        <f>ROUND(IF(DC146=0, IF(DA146=0, 0, 1), DA146/DC146),5)</f>
        <v>0</v>
      </c>
    </row>
    <row r="147" spans="1:111" s="19" customFormat="1" ht="12" thickBot="1" x14ac:dyDescent="0.25">
      <c r="A147" s="2" t="s">
        <v>150</v>
      </c>
      <c r="B147" s="2"/>
      <c r="C147" s="2"/>
      <c r="D147" s="2"/>
      <c r="E147" s="2"/>
      <c r="F147" s="2"/>
      <c r="G147" s="2"/>
      <c r="H147" s="2"/>
      <c r="I147" s="17">
        <f>ROUND(I140+I146,5)</f>
        <v>421456.69</v>
      </c>
      <c r="J147" s="2"/>
      <c r="K147" s="17">
        <f>ROUND(K140+K146,5)</f>
        <v>370105</v>
      </c>
      <c r="L147" s="2"/>
      <c r="M147" s="17">
        <f>ROUND((I147-K147),5)</f>
        <v>51351.69</v>
      </c>
      <c r="N147" s="2"/>
      <c r="O147" s="18">
        <f>ROUND(IF(K147=0, IF(I147=0, 0, 1), I147/K147),5)</f>
        <v>1.1387499999999999</v>
      </c>
      <c r="P147" s="2"/>
      <c r="Q147" s="17">
        <f>ROUND(Q140+Q146,5)</f>
        <v>43736.77</v>
      </c>
      <c r="R147" s="2"/>
      <c r="S147" s="17">
        <f>ROUND(S140+S146,5)</f>
        <v>62705</v>
      </c>
      <c r="T147" s="2"/>
      <c r="U147" s="17">
        <f>ROUND((Q147-S147),5)</f>
        <v>-18968.23</v>
      </c>
      <c r="V147" s="2"/>
      <c r="W147" s="18">
        <f>ROUND(IF(S147=0, IF(Q147=0, 0, 1), Q147/S147),5)</f>
        <v>0.69750000000000001</v>
      </c>
      <c r="X147" s="2"/>
      <c r="Y147" s="17">
        <f>ROUND(Y140+Y146,5)</f>
        <v>-12503.8</v>
      </c>
      <c r="Z147" s="2"/>
      <c r="AA147" s="17">
        <f>ROUND(AA140+AA146,5)</f>
        <v>48155</v>
      </c>
      <c r="AB147" s="2"/>
      <c r="AC147" s="17">
        <f>ROUND((Y147-AA147),5)</f>
        <v>-60658.8</v>
      </c>
      <c r="AD147" s="2"/>
      <c r="AE147" s="18">
        <f>ROUND(IF(AA147=0, IF(Y147=0, 0, 1), Y147/AA147),5)</f>
        <v>-0.25966</v>
      </c>
      <c r="AF147" s="2"/>
      <c r="AG147" s="17">
        <f>ROUND(AG140+AG146,5)</f>
        <v>-14779.32</v>
      </c>
      <c r="AH147" s="2"/>
      <c r="AI147" s="17">
        <f>ROUND(AI140+AI146,5)</f>
        <v>35705</v>
      </c>
      <c r="AJ147" s="2"/>
      <c r="AK147" s="17">
        <f>ROUND((AG147-AI147),5)</f>
        <v>-50484.32</v>
      </c>
      <c r="AL147" s="2"/>
      <c r="AM147" s="18">
        <f>ROUND(IF(AI147=0, IF(AG147=0, 0, 1), AG147/AI147),5)</f>
        <v>-0.41393000000000002</v>
      </c>
      <c r="AN147" s="2"/>
      <c r="AO147" s="17">
        <f>ROUND(AO140+AO146,5)</f>
        <v>-3420.19</v>
      </c>
      <c r="AP147" s="2"/>
      <c r="AQ147" s="17">
        <f>ROUND(AQ140+AQ146,5)</f>
        <v>-50595</v>
      </c>
      <c r="AR147" s="2"/>
      <c r="AS147" s="17">
        <f>ROUND((AO147-AQ147),5)</f>
        <v>47174.81</v>
      </c>
      <c r="AT147" s="2"/>
      <c r="AU147" s="18">
        <f>ROUND(IF(AQ147=0, IF(AO147=0, 0, 1), AO147/AQ147),5)</f>
        <v>6.7599999999999993E-2</v>
      </c>
      <c r="AV147" s="2"/>
      <c r="AW147" s="17">
        <f>ROUND(AW140+AW146,5)</f>
        <v>-102419.42</v>
      </c>
      <c r="AX147" s="2"/>
      <c r="AY147" s="17">
        <f>ROUND(AY140+AY146,5)</f>
        <v>-75645</v>
      </c>
      <c r="AZ147" s="2"/>
      <c r="BA147" s="17">
        <f>ROUND((AW147-AY147),5)</f>
        <v>-26774.42</v>
      </c>
      <c r="BB147" s="2"/>
      <c r="BC147" s="18">
        <f>ROUND(IF(AY147=0, IF(AW147=0, 0, 1), AW147/AY147),5)</f>
        <v>1.35395</v>
      </c>
      <c r="BD147" s="2"/>
      <c r="BE147" s="17">
        <f>ROUND(BE140+BE146,5)</f>
        <v>-26504.26</v>
      </c>
      <c r="BF147" s="2"/>
      <c r="BG147" s="17">
        <f>ROUND(BG140+BG146,5)</f>
        <v>-13195</v>
      </c>
      <c r="BH147" s="2"/>
      <c r="BI147" s="17">
        <f>ROUND((BE147-BG147),5)</f>
        <v>-13309.26</v>
      </c>
      <c r="BJ147" s="2"/>
      <c r="BK147" s="18">
        <f>ROUND(IF(BG147=0, IF(BE147=0, 0, 1), BE147/BG147),5)</f>
        <v>2.0086599999999999</v>
      </c>
      <c r="BL147" s="2"/>
      <c r="BM147" s="17">
        <f>ROUND(BM140+BM146,5)</f>
        <v>-76605.97</v>
      </c>
      <c r="BN147" s="2"/>
      <c r="BO147" s="17">
        <f>ROUND(BO140+BO146,5)</f>
        <v>-32795</v>
      </c>
      <c r="BP147" s="2"/>
      <c r="BQ147" s="17">
        <f>ROUND((BM147-BO147),5)</f>
        <v>-43810.97</v>
      </c>
      <c r="BR147" s="2"/>
      <c r="BS147" s="18">
        <f>ROUND(IF(BO147=0, IF(BM147=0, 0, 1), BM147/BO147),5)</f>
        <v>2.3359000000000001</v>
      </c>
      <c r="BT147" s="2"/>
      <c r="BU147" s="17">
        <f>ROUND(BU140+BU146,5)</f>
        <v>-43372.65</v>
      </c>
      <c r="BV147" s="2"/>
      <c r="BW147" s="17">
        <f>ROUND(BW140+BW146,5)</f>
        <v>-58995</v>
      </c>
      <c r="BX147" s="2"/>
      <c r="BY147" s="17">
        <f>ROUND((BU147-BW147),5)</f>
        <v>15622.35</v>
      </c>
      <c r="BZ147" s="2"/>
      <c r="CA147" s="18">
        <f>ROUND(IF(BW147=0, IF(BU147=0, 0, 1), BU147/BW147),5)</f>
        <v>0.73519000000000001</v>
      </c>
      <c r="CB147" s="2"/>
      <c r="CC147" s="17">
        <f>ROUND(CC140+CC146,5)</f>
        <v>-57086.02</v>
      </c>
      <c r="CD147" s="2"/>
      <c r="CE147" s="17">
        <f>ROUND(CE140+CE146,5)</f>
        <v>-100995</v>
      </c>
      <c r="CF147" s="2"/>
      <c r="CG147" s="17">
        <f>ROUND((CC147-CE147),5)</f>
        <v>43908.98</v>
      </c>
      <c r="CH147" s="2"/>
      <c r="CI147" s="18">
        <f>ROUND(IF(CE147=0, IF(CC147=0, 0, 1), CC147/CE147),5)</f>
        <v>0.56523999999999996</v>
      </c>
      <c r="CJ147" s="2"/>
      <c r="CK147" s="17">
        <f>ROUND(CK140+CK146,5)</f>
        <v>-99945.25</v>
      </c>
      <c r="CL147" s="2"/>
      <c r="CM147" s="17">
        <f>ROUND(CM140+CM146,5)</f>
        <v>-67995</v>
      </c>
      <c r="CN147" s="2"/>
      <c r="CO147" s="17">
        <f>ROUND((CK147-CM147),5)</f>
        <v>-31950.25</v>
      </c>
      <c r="CP147" s="2"/>
      <c r="CQ147" s="18">
        <f>ROUND(IF(CM147=0, IF(CK147=0, 0, 1), CK147/CM147),5)</f>
        <v>1.4698899999999999</v>
      </c>
      <c r="CR147" s="2"/>
      <c r="CS147" s="17">
        <f>ROUND(CS140+CS146,5)</f>
        <v>-72579.34</v>
      </c>
      <c r="CT147" s="2"/>
      <c r="CU147" s="17">
        <f>ROUND(CU140+CU146,5)</f>
        <v>-96471.76</v>
      </c>
      <c r="CV147" s="2"/>
      <c r="CW147" s="17">
        <f>ROUND((CS147-CU147),5)</f>
        <v>23892.42</v>
      </c>
      <c r="CX147" s="2"/>
      <c r="CY147" s="18">
        <f>ROUND(IF(CU147=0, IF(CS147=0, 0, 1), CS147/CU147),5)</f>
        <v>0.75234000000000001</v>
      </c>
      <c r="CZ147" s="2"/>
      <c r="DA147" s="17">
        <f>ROUND(I147+Q147+Y147+AG147+AO147+AW147+BE147+BM147+BU147+CC147+CK147+CS147,5)</f>
        <v>-44022.76</v>
      </c>
      <c r="DB147" s="2"/>
      <c r="DC147" s="17">
        <f>ROUND(K147+S147+AA147+AI147+AQ147+AY147+BG147+BO147+BW147+CE147+CM147+CU147,5)</f>
        <v>19983.240000000002</v>
      </c>
      <c r="DD147" s="2"/>
      <c r="DE147" s="17">
        <f>ROUND((DA147-DC147),5)</f>
        <v>-64006</v>
      </c>
      <c r="DF147" s="2"/>
      <c r="DG147" s="18">
        <f>ROUND(IF(DC147=0, IF(DA147=0, 0, 1), DA147/DC147),5)</f>
        <v>-2.2029800000000002</v>
      </c>
    </row>
    <row r="148" spans="1:111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4:09 PM
&amp;"Arial,Bold"&amp;8 12/29/16
&amp;"Arial,Bold"&amp;8 Accrual Basis&amp;C&amp;"Arial,Bold"&amp;12 Council of Industrial Boiler Owners
&amp;"Arial,Bold"&amp;14 Profit &amp;&amp; Loss Budget vs. Actual
&amp;"Arial,Bold"&amp;10 January 1 through December 29, 2016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48"/>
  <sheetViews>
    <sheetView workbookViewId="0">
      <pane ySplit="1" topLeftCell="A2" activePane="bottomLeft" state="frozen"/>
      <selection pane="bottomLeft" activeCell="AE3" sqref="AE3"/>
    </sheetView>
  </sheetViews>
  <sheetFormatPr defaultRowHeight="15" x14ac:dyDescent="0.25"/>
  <cols>
    <col min="1" max="7" width="3" style="24" customWidth="1"/>
    <col min="8" max="8" width="26.140625" style="24" customWidth="1"/>
    <col min="9" max="9" width="8.7109375" style="25" bestFit="1" customWidth="1"/>
    <col min="10" max="10" width="2.28515625" style="25" customWidth="1"/>
    <col min="11" max="11" width="8.7109375" style="25" bestFit="1" customWidth="1"/>
    <col min="12" max="12" width="2.28515625" style="25" customWidth="1"/>
    <col min="13" max="13" width="8.42578125" style="25" bestFit="1" customWidth="1"/>
    <col min="14" max="14" width="2.28515625" style="25" customWidth="1"/>
    <col min="15" max="15" width="8.42578125" style="25" bestFit="1" customWidth="1"/>
    <col min="16" max="16" width="2.28515625" style="25" customWidth="1"/>
    <col min="17" max="17" width="7.85546875" style="25" bestFit="1" customWidth="1"/>
    <col min="18" max="18" width="2.28515625" style="25" customWidth="1"/>
    <col min="19" max="19" width="9.28515625" style="25" bestFit="1" customWidth="1"/>
    <col min="20" max="20" width="2.28515625" style="25" customWidth="1"/>
    <col min="21" max="21" width="8.42578125" style="25" bestFit="1" customWidth="1"/>
    <col min="22" max="22" width="2.28515625" style="25" customWidth="1"/>
    <col min="23" max="23" width="8.7109375" style="25" bestFit="1" customWidth="1"/>
    <col min="24" max="24" width="2.28515625" style="25" customWidth="1"/>
    <col min="25" max="25" width="8.42578125" style="25" bestFit="1" customWidth="1"/>
    <col min="26" max="26" width="2.28515625" style="25" customWidth="1"/>
    <col min="27" max="27" width="8.42578125" style="25" bestFit="1" customWidth="1"/>
    <col min="28" max="28" width="2.28515625" style="25" customWidth="1"/>
    <col min="29" max="29" width="8.7109375" style="25" bestFit="1" customWidth="1"/>
    <col min="30" max="30" width="2.28515625" style="25" customWidth="1"/>
    <col min="31" max="31" width="10.85546875" style="25" bestFit="1" customWidth="1"/>
    <col min="32" max="32" width="2.28515625" style="25" customWidth="1"/>
    <col min="33" max="33" width="14.140625" style="25" bestFit="1" customWidth="1"/>
    <col min="34" max="34" width="2.28515625" style="25" customWidth="1"/>
  </cols>
  <sheetData>
    <row r="1" spans="1:34" ht="15.75" thickBot="1" x14ac:dyDescent="0.3">
      <c r="A1" s="2"/>
      <c r="B1" s="2"/>
      <c r="C1" s="2"/>
      <c r="D1" s="2"/>
      <c r="E1" s="2"/>
      <c r="F1" s="2"/>
      <c r="G1" s="2"/>
      <c r="H1" s="2"/>
      <c r="I1" s="4"/>
      <c r="J1" s="3"/>
      <c r="K1" s="4"/>
      <c r="L1" s="3"/>
      <c r="M1" s="4"/>
      <c r="N1" s="3"/>
      <c r="O1" s="4"/>
      <c r="P1" s="3"/>
      <c r="Q1" s="4"/>
      <c r="R1" s="3"/>
      <c r="S1" s="4"/>
      <c r="T1" s="3"/>
      <c r="U1" s="4"/>
      <c r="V1" s="3"/>
      <c r="W1" s="4"/>
      <c r="X1" s="3"/>
      <c r="Y1" s="4"/>
      <c r="Z1" s="3"/>
      <c r="AA1" s="4"/>
      <c r="AB1" s="3"/>
      <c r="AC1" s="4"/>
      <c r="AD1" s="3"/>
      <c r="AE1" s="4"/>
      <c r="AF1" s="3"/>
      <c r="AG1" s="5" t="s">
        <v>0</v>
      </c>
      <c r="AH1" s="3"/>
    </row>
    <row r="2" spans="1:34" s="23" customFormat="1" ht="16.5" thickTop="1" thickBot="1" x14ac:dyDescent="0.3">
      <c r="A2" s="20"/>
      <c r="B2" s="20"/>
      <c r="C2" s="20"/>
      <c r="D2" s="20"/>
      <c r="E2" s="20"/>
      <c r="F2" s="20"/>
      <c r="G2" s="20"/>
      <c r="H2" s="20"/>
      <c r="I2" s="21" t="s">
        <v>1</v>
      </c>
      <c r="J2" s="22"/>
      <c r="K2" s="21" t="s">
        <v>5</v>
      </c>
      <c r="L2" s="22"/>
      <c r="M2" s="21" t="s">
        <v>6</v>
      </c>
      <c r="N2" s="22"/>
      <c r="O2" s="21" t="s">
        <v>7</v>
      </c>
      <c r="P2" s="22"/>
      <c r="Q2" s="21" t="s">
        <v>8</v>
      </c>
      <c r="R2" s="22"/>
      <c r="S2" s="21" t="s">
        <v>9</v>
      </c>
      <c r="T2" s="22"/>
      <c r="U2" s="21" t="s">
        <v>10</v>
      </c>
      <c r="V2" s="22"/>
      <c r="W2" s="21" t="s">
        <v>11</v>
      </c>
      <c r="X2" s="22"/>
      <c r="Y2" s="21" t="s">
        <v>12</v>
      </c>
      <c r="Z2" s="22"/>
      <c r="AA2" s="21" t="s">
        <v>13</v>
      </c>
      <c r="AB2" s="22"/>
      <c r="AC2" s="21" t="s">
        <v>14</v>
      </c>
      <c r="AD2" s="22"/>
      <c r="AE2" s="21" t="s">
        <v>15</v>
      </c>
      <c r="AF2" s="22"/>
      <c r="AG2" s="21" t="s">
        <v>16</v>
      </c>
      <c r="AH2" s="22"/>
    </row>
    <row r="3" spans="1:34" ht="15.75" thickTop="1" x14ac:dyDescent="0.25">
      <c r="A3" s="2"/>
      <c r="B3" s="2" t="s">
        <v>17</v>
      </c>
      <c r="C3" s="2"/>
      <c r="D3" s="2"/>
      <c r="E3" s="2"/>
      <c r="F3" s="2"/>
      <c r="G3" s="2"/>
      <c r="H3" s="2"/>
      <c r="I3" s="6"/>
      <c r="J3" s="7"/>
      <c r="K3" s="6"/>
      <c r="L3" s="7"/>
      <c r="M3" s="6"/>
      <c r="N3" s="7"/>
      <c r="O3" s="6"/>
      <c r="P3" s="7"/>
      <c r="Q3" s="6"/>
      <c r="R3" s="7"/>
      <c r="S3" s="6"/>
      <c r="T3" s="7"/>
      <c r="U3" s="6"/>
      <c r="V3" s="7"/>
      <c r="W3" s="6"/>
      <c r="X3" s="7"/>
      <c r="Y3" s="6"/>
      <c r="Z3" s="7"/>
      <c r="AA3" s="6"/>
      <c r="AB3" s="7"/>
      <c r="AC3" s="6"/>
      <c r="AD3" s="7"/>
      <c r="AE3" s="6"/>
      <c r="AF3" s="7"/>
      <c r="AG3" s="6"/>
      <c r="AH3" s="7"/>
    </row>
    <row r="4" spans="1:34" x14ac:dyDescent="0.25">
      <c r="A4" s="2"/>
      <c r="B4" s="2"/>
      <c r="C4" s="2"/>
      <c r="D4" s="2" t="s">
        <v>18</v>
      </c>
      <c r="E4" s="2"/>
      <c r="F4" s="2"/>
      <c r="G4" s="2"/>
      <c r="H4" s="2"/>
      <c r="I4" s="6"/>
      <c r="J4" s="7"/>
      <c r="K4" s="6"/>
      <c r="L4" s="7"/>
      <c r="M4" s="6"/>
      <c r="N4" s="7"/>
      <c r="O4" s="6"/>
      <c r="P4" s="7"/>
      <c r="Q4" s="6"/>
      <c r="R4" s="7"/>
      <c r="S4" s="6"/>
      <c r="T4" s="7"/>
      <c r="U4" s="6"/>
      <c r="V4" s="7"/>
      <c r="W4" s="6"/>
      <c r="X4" s="7"/>
      <c r="Y4" s="6"/>
      <c r="Z4" s="7"/>
      <c r="AA4" s="6"/>
      <c r="AB4" s="7"/>
      <c r="AC4" s="6"/>
      <c r="AD4" s="7"/>
      <c r="AE4" s="6"/>
      <c r="AF4" s="7"/>
      <c r="AG4" s="6"/>
      <c r="AH4" s="7"/>
    </row>
    <row r="5" spans="1:34" x14ac:dyDescent="0.25">
      <c r="A5" s="2"/>
      <c r="B5" s="2"/>
      <c r="C5" s="2"/>
      <c r="D5" s="2"/>
      <c r="E5" s="2" t="s">
        <v>19</v>
      </c>
      <c r="F5" s="2"/>
      <c r="G5" s="2"/>
      <c r="H5" s="2"/>
      <c r="I5" s="6">
        <v>0</v>
      </c>
      <c r="J5" s="7"/>
      <c r="K5" s="6">
        <v>0</v>
      </c>
      <c r="L5" s="7"/>
      <c r="M5" s="6">
        <v>0</v>
      </c>
      <c r="N5" s="7"/>
      <c r="O5" s="6">
        <v>0</v>
      </c>
      <c r="P5" s="7"/>
      <c r="Q5" s="6">
        <v>0</v>
      </c>
      <c r="R5" s="7"/>
      <c r="S5" s="6">
        <v>0</v>
      </c>
      <c r="T5" s="7"/>
      <c r="U5" s="6">
        <v>0</v>
      </c>
      <c r="V5" s="7"/>
      <c r="W5" s="6">
        <v>0</v>
      </c>
      <c r="X5" s="7"/>
      <c r="Y5" s="6">
        <v>0</v>
      </c>
      <c r="Z5" s="7"/>
      <c r="AA5" s="6">
        <v>0</v>
      </c>
      <c r="AB5" s="7"/>
      <c r="AC5" s="6">
        <v>0</v>
      </c>
      <c r="AD5" s="7"/>
      <c r="AE5" s="6">
        <v>0</v>
      </c>
      <c r="AF5" s="7"/>
      <c r="AG5" s="6">
        <f>ROUND(I5+K5+M5+O5+Q5+S5+U5+W5+Y5+AA5+AC5+AE5,5)</f>
        <v>0</v>
      </c>
      <c r="AH5" s="7"/>
    </row>
    <row r="6" spans="1:34" x14ac:dyDescent="0.25">
      <c r="A6" s="2"/>
      <c r="B6" s="2"/>
      <c r="C6" s="2"/>
      <c r="D6" s="2"/>
      <c r="E6" s="2" t="s">
        <v>20</v>
      </c>
      <c r="F6" s="2"/>
      <c r="G6" s="2"/>
      <c r="H6" s="2"/>
      <c r="I6" s="6"/>
      <c r="J6" s="7"/>
      <c r="K6" s="6"/>
      <c r="L6" s="7"/>
      <c r="M6" s="6"/>
      <c r="N6" s="7"/>
      <c r="O6" s="6"/>
      <c r="P6" s="7"/>
      <c r="Q6" s="6"/>
      <c r="R6" s="7"/>
      <c r="S6" s="6"/>
      <c r="T6" s="7"/>
      <c r="U6" s="6"/>
      <c r="V6" s="7"/>
      <c r="W6" s="6"/>
      <c r="X6" s="7"/>
      <c r="Y6" s="6"/>
      <c r="Z6" s="7"/>
      <c r="AA6" s="6"/>
      <c r="AB6" s="7"/>
      <c r="AC6" s="6"/>
      <c r="AD6" s="7"/>
      <c r="AE6" s="6"/>
      <c r="AF6" s="7"/>
      <c r="AG6" s="6"/>
      <c r="AH6" s="7"/>
    </row>
    <row r="7" spans="1:34" x14ac:dyDescent="0.25">
      <c r="A7" s="2"/>
      <c r="B7" s="2"/>
      <c r="C7" s="2"/>
      <c r="D7" s="2"/>
      <c r="E7" s="2"/>
      <c r="F7" s="2" t="s">
        <v>21</v>
      </c>
      <c r="G7" s="2"/>
      <c r="H7" s="2"/>
      <c r="I7" s="6">
        <v>0</v>
      </c>
      <c r="J7" s="7"/>
      <c r="K7" s="6">
        <v>6305</v>
      </c>
      <c r="L7" s="7"/>
      <c r="M7" s="6">
        <v>1945</v>
      </c>
      <c r="N7" s="7"/>
      <c r="O7" s="6">
        <v>20995</v>
      </c>
      <c r="P7" s="7"/>
      <c r="Q7" s="6">
        <v>23755</v>
      </c>
      <c r="R7" s="7"/>
      <c r="S7" s="6">
        <v>775</v>
      </c>
      <c r="T7" s="7"/>
      <c r="U7" s="6">
        <v>650</v>
      </c>
      <c r="V7" s="7"/>
      <c r="W7" s="6">
        <v>0</v>
      </c>
      <c r="X7" s="7"/>
      <c r="Y7" s="6">
        <v>0</v>
      </c>
      <c r="Z7" s="7"/>
      <c r="AA7" s="6">
        <v>0</v>
      </c>
      <c r="AB7" s="7"/>
      <c r="AC7" s="6">
        <v>0</v>
      </c>
      <c r="AD7" s="7"/>
      <c r="AE7" s="6">
        <v>0</v>
      </c>
      <c r="AF7" s="7"/>
      <c r="AG7" s="6">
        <f>ROUND(I7+K7+M7+O7+Q7+S7+U7+W7+Y7+AA7+AC7+AE7,5)</f>
        <v>54425</v>
      </c>
      <c r="AH7" s="7"/>
    </row>
    <row r="8" spans="1:34" x14ac:dyDescent="0.25">
      <c r="A8" s="2"/>
      <c r="B8" s="2"/>
      <c r="C8" s="2"/>
      <c r="D8" s="2"/>
      <c r="E8" s="2"/>
      <c r="F8" s="2" t="s">
        <v>22</v>
      </c>
      <c r="G8" s="2"/>
      <c r="H8" s="2"/>
      <c r="I8" s="6">
        <v>0</v>
      </c>
      <c r="J8" s="7"/>
      <c r="K8" s="6">
        <v>0</v>
      </c>
      <c r="L8" s="7"/>
      <c r="M8" s="6">
        <v>0</v>
      </c>
      <c r="N8" s="7"/>
      <c r="O8" s="6">
        <v>650</v>
      </c>
      <c r="P8" s="7"/>
      <c r="Q8" s="6">
        <v>6200</v>
      </c>
      <c r="R8" s="7"/>
      <c r="S8" s="6">
        <v>11475</v>
      </c>
      <c r="T8" s="7"/>
      <c r="U8" s="6">
        <v>31325</v>
      </c>
      <c r="V8" s="7"/>
      <c r="W8" s="6">
        <v>9350</v>
      </c>
      <c r="X8" s="7"/>
      <c r="Y8" s="6">
        <v>0</v>
      </c>
      <c r="Z8" s="7"/>
      <c r="AA8" s="6">
        <v>0</v>
      </c>
      <c r="AB8" s="7"/>
      <c r="AC8" s="6">
        <v>0</v>
      </c>
      <c r="AD8" s="7"/>
      <c r="AE8" s="6">
        <v>0</v>
      </c>
      <c r="AF8" s="7"/>
      <c r="AG8" s="6">
        <f>ROUND(I8+K8+M8+O8+Q8+S8+U8+W8+Y8+AA8+AC8+AE8,5)</f>
        <v>59000</v>
      </c>
      <c r="AH8" s="7"/>
    </row>
    <row r="9" spans="1:34" ht="15.75" thickBot="1" x14ac:dyDescent="0.3">
      <c r="A9" s="2"/>
      <c r="B9" s="2"/>
      <c r="C9" s="2"/>
      <c r="D9" s="2"/>
      <c r="E9" s="2"/>
      <c r="F9" s="2" t="s">
        <v>23</v>
      </c>
      <c r="G9" s="2"/>
      <c r="H9" s="2"/>
      <c r="I9" s="9">
        <v>0</v>
      </c>
      <c r="J9" s="7"/>
      <c r="K9" s="9">
        <v>0</v>
      </c>
      <c r="L9" s="7"/>
      <c r="M9" s="9">
        <v>0</v>
      </c>
      <c r="N9" s="7"/>
      <c r="O9" s="9">
        <v>0</v>
      </c>
      <c r="P9" s="7"/>
      <c r="Q9" s="9">
        <v>0</v>
      </c>
      <c r="R9" s="7"/>
      <c r="S9" s="9">
        <v>0</v>
      </c>
      <c r="T9" s="7"/>
      <c r="U9" s="9">
        <v>0</v>
      </c>
      <c r="V9" s="7"/>
      <c r="W9" s="9">
        <v>0</v>
      </c>
      <c r="X9" s="7"/>
      <c r="Y9" s="9">
        <v>0</v>
      </c>
      <c r="Z9" s="7"/>
      <c r="AA9" s="9">
        <v>0</v>
      </c>
      <c r="AB9" s="7"/>
      <c r="AC9" s="9">
        <v>0</v>
      </c>
      <c r="AD9" s="7"/>
      <c r="AE9" s="9">
        <v>0</v>
      </c>
      <c r="AF9" s="7"/>
      <c r="AG9" s="9">
        <f>ROUND(I9+K9+M9+O9+Q9+S9+U9+W9+Y9+AA9+AC9+AE9,5)</f>
        <v>0</v>
      </c>
      <c r="AH9" s="7"/>
    </row>
    <row r="10" spans="1:34" x14ac:dyDescent="0.25">
      <c r="A10" s="2"/>
      <c r="B10" s="2"/>
      <c r="C10" s="2"/>
      <c r="D10" s="2"/>
      <c r="E10" s="2" t="s">
        <v>24</v>
      </c>
      <c r="F10" s="2"/>
      <c r="G10" s="2"/>
      <c r="H10" s="2"/>
      <c r="I10" s="6">
        <f>ROUND(SUM(I6:I9),5)</f>
        <v>0</v>
      </c>
      <c r="J10" s="7"/>
      <c r="K10" s="6">
        <f>ROUND(SUM(K6:K9),5)</f>
        <v>6305</v>
      </c>
      <c r="L10" s="7"/>
      <c r="M10" s="6">
        <f>ROUND(SUM(M6:M9),5)</f>
        <v>1945</v>
      </c>
      <c r="N10" s="7"/>
      <c r="O10" s="6">
        <f>ROUND(SUM(O6:O9),5)</f>
        <v>21645</v>
      </c>
      <c r="P10" s="7"/>
      <c r="Q10" s="6">
        <f>ROUND(SUM(Q6:Q9),5)</f>
        <v>29955</v>
      </c>
      <c r="R10" s="7"/>
      <c r="S10" s="6">
        <f>ROUND(SUM(S6:S9),5)</f>
        <v>12250</v>
      </c>
      <c r="T10" s="7"/>
      <c r="U10" s="6">
        <f>ROUND(SUM(U6:U9),5)</f>
        <v>31975</v>
      </c>
      <c r="V10" s="7"/>
      <c r="W10" s="6">
        <f>ROUND(SUM(W6:W9),5)</f>
        <v>9350</v>
      </c>
      <c r="X10" s="7"/>
      <c r="Y10" s="6">
        <f>ROUND(SUM(Y6:Y9),5)</f>
        <v>0</v>
      </c>
      <c r="Z10" s="7"/>
      <c r="AA10" s="6">
        <f>ROUND(SUM(AA6:AA9),5)</f>
        <v>0</v>
      </c>
      <c r="AB10" s="7"/>
      <c r="AC10" s="6">
        <f>ROUND(SUM(AC6:AC9),5)</f>
        <v>0</v>
      </c>
      <c r="AD10" s="7"/>
      <c r="AE10" s="6">
        <f>ROUND(SUM(AE6:AE9),5)</f>
        <v>0</v>
      </c>
      <c r="AF10" s="7"/>
      <c r="AG10" s="6">
        <f>ROUND(I10+K10+M10+O10+Q10+S10+U10+W10+Y10+AA10+AC10+AE10,5)</f>
        <v>113425</v>
      </c>
      <c r="AH10" s="7"/>
    </row>
    <row r="11" spans="1:34" x14ac:dyDescent="0.25">
      <c r="A11" s="2"/>
      <c r="B11" s="2"/>
      <c r="C11" s="2"/>
      <c r="D11" s="2"/>
      <c r="E11" s="2" t="s">
        <v>25</v>
      </c>
      <c r="F11" s="2"/>
      <c r="G11" s="2"/>
      <c r="H11" s="2"/>
      <c r="I11" s="6"/>
      <c r="J11" s="7"/>
      <c r="K11" s="6"/>
      <c r="L11" s="7"/>
      <c r="M11" s="6"/>
      <c r="N11" s="7"/>
      <c r="O11" s="6"/>
      <c r="P11" s="7"/>
      <c r="Q11" s="6"/>
      <c r="R11" s="7"/>
      <c r="S11" s="6"/>
      <c r="T11" s="7"/>
      <c r="U11" s="6"/>
      <c r="V11" s="7"/>
      <c r="W11" s="6"/>
      <c r="X11" s="7"/>
      <c r="Y11" s="6"/>
      <c r="Z11" s="7"/>
      <c r="AA11" s="6"/>
      <c r="AB11" s="7"/>
      <c r="AC11" s="6"/>
      <c r="AD11" s="7"/>
      <c r="AE11" s="6"/>
      <c r="AF11" s="7"/>
      <c r="AG11" s="6"/>
      <c r="AH11" s="7"/>
    </row>
    <row r="12" spans="1:34" x14ac:dyDescent="0.25">
      <c r="A12" s="2"/>
      <c r="B12" s="2"/>
      <c r="C12" s="2"/>
      <c r="D12" s="2"/>
      <c r="E12" s="2"/>
      <c r="F12" s="2" t="s">
        <v>26</v>
      </c>
      <c r="G12" s="2"/>
      <c r="H12" s="2"/>
      <c r="I12" s="6">
        <v>1800</v>
      </c>
      <c r="J12" s="7"/>
      <c r="K12" s="6">
        <v>4000</v>
      </c>
      <c r="L12" s="7"/>
      <c r="M12" s="6">
        <v>1300</v>
      </c>
      <c r="N12" s="7"/>
      <c r="O12" s="6">
        <v>1300</v>
      </c>
      <c r="P12" s="7"/>
      <c r="Q12" s="6">
        <v>0</v>
      </c>
      <c r="R12" s="7"/>
      <c r="S12" s="6">
        <v>-482</v>
      </c>
      <c r="T12" s="7"/>
      <c r="U12" s="6">
        <v>0</v>
      </c>
      <c r="V12" s="7"/>
      <c r="W12" s="6">
        <v>0</v>
      </c>
      <c r="X12" s="7"/>
      <c r="Y12" s="6">
        <v>0</v>
      </c>
      <c r="Z12" s="7"/>
      <c r="AA12" s="6">
        <v>0</v>
      </c>
      <c r="AB12" s="7"/>
      <c r="AC12" s="6">
        <v>0</v>
      </c>
      <c r="AD12" s="7"/>
      <c r="AE12" s="6">
        <v>0</v>
      </c>
      <c r="AF12" s="7"/>
      <c r="AG12" s="6">
        <f>ROUND(I12+K12+M12+O12+Q12+S12+U12+W12+Y12+AA12+AC12+AE12,5)</f>
        <v>7918</v>
      </c>
      <c r="AH12" s="7"/>
    </row>
    <row r="13" spans="1:34" x14ac:dyDescent="0.25">
      <c r="A13" s="2"/>
      <c r="B13" s="2"/>
      <c r="C13" s="2"/>
      <c r="D13" s="2"/>
      <c r="E13" s="2"/>
      <c r="F13" s="2" t="s">
        <v>27</v>
      </c>
      <c r="G13" s="2"/>
      <c r="H13" s="2"/>
      <c r="I13" s="6">
        <v>4800</v>
      </c>
      <c r="J13" s="7"/>
      <c r="K13" s="6">
        <v>2100</v>
      </c>
      <c r="L13" s="7"/>
      <c r="M13" s="6">
        <v>2400</v>
      </c>
      <c r="N13" s="7"/>
      <c r="O13" s="6">
        <v>500</v>
      </c>
      <c r="P13" s="7"/>
      <c r="Q13" s="6">
        <v>1900</v>
      </c>
      <c r="R13" s="7"/>
      <c r="S13" s="6">
        <v>1000</v>
      </c>
      <c r="T13" s="7"/>
      <c r="U13" s="6">
        <v>2500</v>
      </c>
      <c r="V13" s="7"/>
      <c r="W13" s="6">
        <v>500</v>
      </c>
      <c r="X13" s="7"/>
      <c r="Y13" s="6">
        <v>0</v>
      </c>
      <c r="Z13" s="7"/>
      <c r="AA13" s="6">
        <v>0</v>
      </c>
      <c r="AB13" s="7"/>
      <c r="AC13" s="6">
        <v>0</v>
      </c>
      <c r="AD13" s="7"/>
      <c r="AE13" s="6">
        <v>0</v>
      </c>
      <c r="AF13" s="7"/>
      <c r="AG13" s="6">
        <f>ROUND(I13+K13+M13+O13+Q13+S13+U13+W13+Y13+AA13+AC13+AE13,5)</f>
        <v>15700</v>
      </c>
      <c r="AH13" s="7"/>
    </row>
    <row r="14" spans="1:34" ht="15.75" thickBot="1" x14ac:dyDescent="0.3">
      <c r="A14" s="2"/>
      <c r="B14" s="2"/>
      <c r="C14" s="2"/>
      <c r="D14" s="2"/>
      <c r="E14" s="2"/>
      <c r="F14" s="2" t="s">
        <v>28</v>
      </c>
      <c r="G14" s="2"/>
      <c r="H14" s="2"/>
      <c r="I14" s="9">
        <v>0</v>
      </c>
      <c r="J14" s="7"/>
      <c r="K14" s="9">
        <v>0</v>
      </c>
      <c r="L14" s="7"/>
      <c r="M14" s="9">
        <v>0</v>
      </c>
      <c r="N14" s="7"/>
      <c r="O14" s="9">
        <v>0</v>
      </c>
      <c r="P14" s="7"/>
      <c r="Q14" s="9">
        <v>0</v>
      </c>
      <c r="R14" s="7"/>
      <c r="S14" s="9">
        <v>0</v>
      </c>
      <c r="T14" s="7"/>
      <c r="U14" s="9">
        <v>0</v>
      </c>
      <c r="V14" s="7"/>
      <c r="W14" s="9">
        <v>0</v>
      </c>
      <c r="X14" s="7"/>
      <c r="Y14" s="9">
        <v>0</v>
      </c>
      <c r="Z14" s="7"/>
      <c r="AA14" s="9">
        <v>0</v>
      </c>
      <c r="AB14" s="7"/>
      <c r="AC14" s="9">
        <v>0</v>
      </c>
      <c r="AD14" s="7"/>
      <c r="AE14" s="9">
        <v>0</v>
      </c>
      <c r="AF14" s="7"/>
      <c r="AG14" s="9">
        <f>ROUND(I14+K14+M14+O14+Q14+S14+U14+W14+Y14+AA14+AC14+AE14,5)</f>
        <v>0</v>
      </c>
      <c r="AH14" s="7"/>
    </row>
    <row r="15" spans="1:34" x14ac:dyDescent="0.25">
      <c r="A15" s="2"/>
      <c r="B15" s="2"/>
      <c r="C15" s="2"/>
      <c r="D15" s="2"/>
      <c r="E15" s="2" t="s">
        <v>29</v>
      </c>
      <c r="F15" s="2"/>
      <c r="G15" s="2"/>
      <c r="H15" s="2"/>
      <c r="I15" s="6">
        <f>ROUND(SUM(I11:I14),5)</f>
        <v>6600</v>
      </c>
      <c r="J15" s="7"/>
      <c r="K15" s="6">
        <f>ROUND(SUM(K11:K14),5)</f>
        <v>6100</v>
      </c>
      <c r="L15" s="7"/>
      <c r="M15" s="6">
        <f>ROUND(SUM(M11:M14),5)</f>
        <v>3700</v>
      </c>
      <c r="N15" s="7"/>
      <c r="O15" s="6">
        <f>ROUND(SUM(O11:O14),5)</f>
        <v>1800</v>
      </c>
      <c r="P15" s="7"/>
      <c r="Q15" s="6">
        <f>ROUND(SUM(Q11:Q14),5)</f>
        <v>1900</v>
      </c>
      <c r="R15" s="7"/>
      <c r="S15" s="6">
        <f>ROUND(SUM(S11:S14),5)</f>
        <v>518</v>
      </c>
      <c r="T15" s="7"/>
      <c r="U15" s="6">
        <f>ROUND(SUM(U11:U14),5)</f>
        <v>2500</v>
      </c>
      <c r="V15" s="7"/>
      <c r="W15" s="6">
        <f>ROUND(SUM(W11:W14),5)</f>
        <v>500</v>
      </c>
      <c r="X15" s="7"/>
      <c r="Y15" s="6">
        <f>ROUND(SUM(Y11:Y14),5)</f>
        <v>0</v>
      </c>
      <c r="Z15" s="7"/>
      <c r="AA15" s="6">
        <f>ROUND(SUM(AA11:AA14),5)</f>
        <v>0</v>
      </c>
      <c r="AB15" s="7"/>
      <c r="AC15" s="6">
        <f>ROUND(SUM(AC11:AC14),5)</f>
        <v>0</v>
      </c>
      <c r="AD15" s="7"/>
      <c r="AE15" s="6">
        <f>ROUND(SUM(AE11:AE14),5)</f>
        <v>0</v>
      </c>
      <c r="AF15" s="7"/>
      <c r="AG15" s="6">
        <f>ROUND(I15+K15+M15+O15+Q15+S15+U15+W15+Y15+AA15+AC15+AE15,5)</f>
        <v>23618</v>
      </c>
      <c r="AH15" s="7"/>
    </row>
    <row r="16" spans="1:34" x14ac:dyDescent="0.25">
      <c r="A16" s="2"/>
      <c r="B16" s="2"/>
      <c r="C16" s="2"/>
      <c r="D16" s="2"/>
      <c r="E16" s="2" t="s">
        <v>30</v>
      </c>
      <c r="F16" s="2"/>
      <c r="G16" s="2"/>
      <c r="H16" s="2"/>
      <c r="I16" s="6">
        <v>190.75</v>
      </c>
      <c r="J16" s="7"/>
      <c r="K16" s="6">
        <v>194.33</v>
      </c>
      <c r="L16" s="7"/>
      <c r="M16" s="6">
        <v>194.31</v>
      </c>
      <c r="N16" s="7"/>
      <c r="O16" s="6">
        <v>200.53</v>
      </c>
      <c r="P16" s="7"/>
      <c r="Q16" s="6">
        <v>722.46</v>
      </c>
      <c r="R16" s="7"/>
      <c r="S16" s="6">
        <v>191.6</v>
      </c>
      <c r="T16" s="7"/>
      <c r="U16" s="6">
        <v>180.24</v>
      </c>
      <c r="V16" s="7"/>
      <c r="W16" s="6">
        <v>195.91</v>
      </c>
      <c r="X16" s="7"/>
      <c r="Y16" s="6">
        <v>183.66</v>
      </c>
      <c r="Z16" s="7"/>
      <c r="AA16" s="6">
        <v>167.31</v>
      </c>
      <c r="AB16" s="7"/>
      <c r="AC16" s="6">
        <v>714.97</v>
      </c>
      <c r="AD16" s="7"/>
      <c r="AE16" s="6">
        <v>206.27</v>
      </c>
      <c r="AF16" s="7"/>
      <c r="AG16" s="6">
        <f>ROUND(I16+K16+M16+O16+Q16+S16+U16+W16+Y16+AA16+AC16+AE16,5)</f>
        <v>3342.34</v>
      </c>
      <c r="AH16" s="7"/>
    </row>
    <row r="17" spans="1:34" x14ac:dyDescent="0.25">
      <c r="A17" s="2"/>
      <c r="B17" s="2"/>
      <c r="C17" s="2"/>
      <c r="D17" s="2"/>
      <c r="E17" s="2" t="s">
        <v>31</v>
      </c>
      <c r="F17" s="2"/>
      <c r="G17" s="2"/>
      <c r="H17" s="2"/>
      <c r="I17" s="6"/>
      <c r="J17" s="7"/>
      <c r="K17" s="6"/>
      <c r="L17" s="7"/>
      <c r="M17" s="6"/>
      <c r="N17" s="7"/>
      <c r="O17" s="6"/>
      <c r="P17" s="7"/>
      <c r="Q17" s="6"/>
      <c r="R17" s="7"/>
      <c r="S17" s="6"/>
      <c r="T17" s="7"/>
      <c r="U17" s="6"/>
      <c r="V17" s="7"/>
      <c r="W17" s="6"/>
      <c r="X17" s="7"/>
      <c r="Y17" s="6"/>
      <c r="Z17" s="7"/>
      <c r="AA17" s="6"/>
      <c r="AB17" s="7"/>
      <c r="AC17" s="6"/>
      <c r="AD17" s="7"/>
      <c r="AE17" s="6"/>
      <c r="AF17" s="7"/>
      <c r="AG17" s="6"/>
      <c r="AH17" s="7"/>
    </row>
    <row r="18" spans="1:34" x14ac:dyDescent="0.25">
      <c r="A18" s="2"/>
      <c r="B18" s="2"/>
      <c r="C18" s="2"/>
      <c r="D18" s="2"/>
      <c r="E18" s="2"/>
      <c r="F18" s="2" t="s">
        <v>32</v>
      </c>
      <c r="G18" s="2"/>
      <c r="H18" s="2"/>
      <c r="I18" s="6">
        <v>0</v>
      </c>
      <c r="J18" s="7"/>
      <c r="K18" s="6">
        <v>0</v>
      </c>
      <c r="L18" s="7"/>
      <c r="M18" s="6">
        <v>0</v>
      </c>
      <c r="N18" s="7"/>
      <c r="O18" s="6">
        <v>1020</v>
      </c>
      <c r="P18" s="7"/>
      <c r="Q18" s="6">
        <v>0</v>
      </c>
      <c r="R18" s="7"/>
      <c r="S18" s="6">
        <v>0</v>
      </c>
      <c r="T18" s="7"/>
      <c r="U18" s="6">
        <v>2785</v>
      </c>
      <c r="V18" s="7"/>
      <c r="W18" s="6">
        <v>13059</v>
      </c>
      <c r="X18" s="7"/>
      <c r="Y18" s="6">
        <v>22001</v>
      </c>
      <c r="Z18" s="7"/>
      <c r="AA18" s="6">
        <v>16923</v>
      </c>
      <c r="AB18" s="7"/>
      <c r="AC18" s="6">
        <v>300</v>
      </c>
      <c r="AD18" s="7"/>
      <c r="AE18" s="6">
        <v>0</v>
      </c>
      <c r="AF18" s="7"/>
      <c r="AG18" s="6">
        <f>ROUND(I18+K18+M18+O18+Q18+S18+U18+W18+Y18+AA18+AC18+AE18,5)</f>
        <v>56088</v>
      </c>
      <c r="AH18" s="7"/>
    </row>
    <row r="19" spans="1:34" x14ac:dyDescent="0.25">
      <c r="A19" s="2"/>
      <c r="B19" s="2"/>
      <c r="C19" s="2"/>
      <c r="D19" s="2"/>
      <c r="E19" s="2"/>
      <c r="F19" s="2" t="s">
        <v>33</v>
      </c>
      <c r="G19" s="2"/>
      <c r="H19" s="2"/>
      <c r="I19" s="6"/>
      <c r="J19" s="7"/>
      <c r="K19" s="6"/>
      <c r="L19" s="7"/>
      <c r="M19" s="6"/>
      <c r="N19" s="7"/>
      <c r="O19" s="6"/>
      <c r="P19" s="7"/>
      <c r="Q19" s="6"/>
      <c r="R19" s="7"/>
      <c r="S19" s="6"/>
      <c r="T19" s="7"/>
      <c r="U19" s="6"/>
      <c r="V19" s="7"/>
      <c r="W19" s="6"/>
      <c r="X19" s="7"/>
      <c r="Y19" s="6"/>
      <c r="Z19" s="7"/>
      <c r="AA19" s="6"/>
      <c r="AB19" s="7"/>
      <c r="AC19" s="6"/>
      <c r="AD19" s="7"/>
      <c r="AE19" s="6"/>
      <c r="AF19" s="7"/>
      <c r="AG19" s="6"/>
      <c r="AH19" s="7"/>
    </row>
    <row r="20" spans="1:34" x14ac:dyDescent="0.25">
      <c r="A20" s="2"/>
      <c r="B20" s="2"/>
      <c r="C20" s="2"/>
      <c r="D20" s="2"/>
      <c r="E20" s="2"/>
      <c r="F20" s="2"/>
      <c r="G20" s="2" t="s">
        <v>34</v>
      </c>
      <c r="H20" s="2"/>
      <c r="I20" s="6">
        <v>0</v>
      </c>
      <c r="J20" s="7"/>
      <c r="K20" s="6">
        <v>0</v>
      </c>
      <c r="L20" s="7"/>
      <c r="M20" s="6">
        <v>0</v>
      </c>
      <c r="N20" s="7"/>
      <c r="O20" s="6">
        <v>0</v>
      </c>
      <c r="P20" s="7"/>
      <c r="Q20" s="6">
        <v>0</v>
      </c>
      <c r="R20" s="7"/>
      <c r="S20" s="6">
        <v>0</v>
      </c>
      <c r="T20" s="7"/>
      <c r="U20" s="6">
        <v>0</v>
      </c>
      <c r="V20" s="7"/>
      <c r="W20" s="6">
        <v>0</v>
      </c>
      <c r="X20" s="7"/>
      <c r="Y20" s="6">
        <v>0</v>
      </c>
      <c r="Z20" s="7"/>
      <c r="AA20" s="6">
        <v>335</v>
      </c>
      <c r="AB20" s="7"/>
      <c r="AC20" s="6">
        <v>9023</v>
      </c>
      <c r="AD20" s="7"/>
      <c r="AE20" s="6">
        <v>6008</v>
      </c>
      <c r="AF20" s="7"/>
      <c r="AG20" s="6">
        <f t="shared" ref="AG20:AG28" si="0">ROUND(I20+K20+M20+O20+Q20+S20+U20+W20+Y20+AA20+AC20+AE20,5)</f>
        <v>15366</v>
      </c>
      <c r="AH20" s="7"/>
    </row>
    <row r="21" spans="1:34" x14ac:dyDescent="0.25">
      <c r="A21" s="2"/>
      <c r="B21" s="2"/>
      <c r="C21" s="2"/>
      <c r="D21" s="2"/>
      <c r="E21" s="2"/>
      <c r="F21" s="2"/>
      <c r="G21" s="2" t="s">
        <v>35</v>
      </c>
      <c r="H21" s="2"/>
      <c r="I21" s="6">
        <v>0</v>
      </c>
      <c r="J21" s="7"/>
      <c r="K21" s="6">
        <v>0</v>
      </c>
      <c r="L21" s="7"/>
      <c r="M21" s="6">
        <v>0</v>
      </c>
      <c r="N21" s="7"/>
      <c r="O21" s="6">
        <v>720</v>
      </c>
      <c r="P21" s="7"/>
      <c r="Q21" s="6">
        <v>5350</v>
      </c>
      <c r="R21" s="7"/>
      <c r="S21" s="6">
        <v>5590</v>
      </c>
      <c r="T21" s="7"/>
      <c r="U21" s="6">
        <v>0</v>
      </c>
      <c r="V21" s="7"/>
      <c r="W21" s="6">
        <v>0</v>
      </c>
      <c r="X21" s="7"/>
      <c r="Y21" s="6">
        <v>0</v>
      </c>
      <c r="Z21" s="7"/>
      <c r="AA21" s="6">
        <v>0</v>
      </c>
      <c r="AB21" s="7"/>
      <c r="AC21" s="6">
        <v>0</v>
      </c>
      <c r="AD21" s="7"/>
      <c r="AE21" s="6">
        <v>0</v>
      </c>
      <c r="AF21" s="7"/>
      <c r="AG21" s="6">
        <f t="shared" si="0"/>
        <v>11660</v>
      </c>
      <c r="AH21" s="7"/>
    </row>
    <row r="22" spans="1:34" x14ac:dyDescent="0.25">
      <c r="A22" s="2"/>
      <c r="B22" s="2"/>
      <c r="C22" s="2"/>
      <c r="D22" s="2"/>
      <c r="E22" s="2"/>
      <c r="F22" s="2"/>
      <c r="G22" s="2" t="s">
        <v>36</v>
      </c>
      <c r="H22" s="2"/>
      <c r="I22" s="6">
        <v>0</v>
      </c>
      <c r="J22" s="7"/>
      <c r="K22" s="6">
        <v>8185</v>
      </c>
      <c r="L22" s="7"/>
      <c r="M22" s="6">
        <v>7445</v>
      </c>
      <c r="N22" s="7"/>
      <c r="O22" s="6">
        <v>0</v>
      </c>
      <c r="P22" s="7"/>
      <c r="Q22" s="6">
        <v>0</v>
      </c>
      <c r="R22" s="7"/>
      <c r="S22" s="6">
        <v>0</v>
      </c>
      <c r="T22" s="7"/>
      <c r="U22" s="6">
        <v>0</v>
      </c>
      <c r="V22" s="7"/>
      <c r="W22" s="6">
        <v>0</v>
      </c>
      <c r="X22" s="7"/>
      <c r="Y22" s="6">
        <v>0</v>
      </c>
      <c r="Z22" s="7"/>
      <c r="AA22" s="6">
        <v>0</v>
      </c>
      <c r="AB22" s="7"/>
      <c r="AC22" s="6">
        <v>0</v>
      </c>
      <c r="AD22" s="7"/>
      <c r="AE22" s="6">
        <v>0</v>
      </c>
      <c r="AF22" s="7"/>
      <c r="AG22" s="6">
        <f t="shared" si="0"/>
        <v>15630</v>
      </c>
      <c r="AH22" s="7"/>
    </row>
    <row r="23" spans="1:34" x14ac:dyDescent="0.25">
      <c r="A23" s="2"/>
      <c r="B23" s="2"/>
      <c r="C23" s="2"/>
      <c r="D23" s="2"/>
      <c r="E23" s="2"/>
      <c r="F23" s="2"/>
      <c r="G23" s="2" t="s">
        <v>37</v>
      </c>
      <c r="H23" s="2"/>
      <c r="I23" s="6">
        <v>0</v>
      </c>
      <c r="J23" s="7"/>
      <c r="K23" s="6">
        <v>0</v>
      </c>
      <c r="L23" s="7"/>
      <c r="M23" s="6">
        <v>0</v>
      </c>
      <c r="N23" s="7"/>
      <c r="O23" s="6">
        <v>0</v>
      </c>
      <c r="P23" s="7"/>
      <c r="Q23" s="6">
        <v>0</v>
      </c>
      <c r="R23" s="7"/>
      <c r="S23" s="6">
        <v>0</v>
      </c>
      <c r="T23" s="7"/>
      <c r="U23" s="6">
        <v>0</v>
      </c>
      <c r="V23" s="7"/>
      <c r="W23" s="6">
        <v>0</v>
      </c>
      <c r="X23" s="7"/>
      <c r="Y23" s="6">
        <v>0</v>
      </c>
      <c r="Z23" s="7"/>
      <c r="AA23" s="6">
        <v>0</v>
      </c>
      <c r="AB23" s="7"/>
      <c r="AC23" s="6">
        <v>0</v>
      </c>
      <c r="AD23" s="7"/>
      <c r="AE23" s="6">
        <v>0</v>
      </c>
      <c r="AF23" s="7"/>
      <c r="AG23" s="6">
        <f t="shared" si="0"/>
        <v>0</v>
      </c>
      <c r="AH23" s="7"/>
    </row>
    <row r="24" spans="1:34" x14ac:dyDescent="0.25">
      <c r="A24" s="2"/>
      <c r="B24" s="2"/>
      <c r="C24" s="2"/>
      <c r="D24" s="2"/>
      <c r="E24" s="2"/>
      <c r="F24" s="2"/>
      <c r="G24" s="2" t="s">
        <v>38</v>
      </c>
      <c r="H24" s="2"/>
      <c r="I24" s="6">
        <v>0</v>
      </c>
      <c r="J24" s="7"/>
      <c r="K24" s="6">
        <v>0</v>
      </c>
      <c r="L24" s="7"/>
      <c r="M24" s="6">
        <v>0</v>
      </c>
      <c r="N24" s="7"/>
      <c r="O24" s="6">
        <v>0</v>
      </c>
      <c r="P24" s="7"/>
      <c r="Q24" s="6">
        <v>0</v>
      </c>
      <c r="R24" s="7"/>
      <c r="S24" s="6">
        <v>0</v>
      </c>
      <c r="T24" s="7"/>
      <c r="U24" s="6">
        <v>0</v>
      </c>
      <c r="V24" s="7"/>
      <c r="W24" s="6">
        <v>0</v>
      </c>
      <c r="X24" s="7"/>
      <c r="Y24" s="6">
        <v>0</v>
      </c>
      <c r="Z24" s="7"/>
      <c r="AA24" s="6">
        <v>0</v>
      </c>
      <c r="AB24" s="7"/>
      <c r="AC24" s="6">
        <v>0</v>
      </c>
      <c r="AD24" s="7"/>
      <c r="AE24" s="6">
        <v>0</v>
      </c>
      <c r="AF24" s="7"/>
      <c r="AG24" s="6">
        <f t="shared" si="0"/>
        <v>0</v>
      </c>
      <c r="AH24" s="7"/>
    </row>
    <row r="25" spans="1:34" ht="15.75" thickBot="1" x14ac:dyDescent="0.3">
      <c r="A25" s="2"/>
      <c r="B25" s="2"/>
      <c r="C25" s="2"/>
      <c r="D25" s="2"/>
      <c r="E25" s="2"/>
      <c r="F25" s="2"/>
      <c r="G25" s="2" t="s">
        <v>39</v>
      </c>
      <c r="H25" s="2"/>
      <c r="I25" s="9">
        <v>0</v>
      </c>
      <c r="J25" s="7"/>
      <c r="K25" s="9">
        <v>0</v>
      </c>
      <c r="L25" s="7"/>
      <c r="M25" s="9">
        <v>0</v>
      </c>
      <c r="N25" s="7"/>
      <c r="O25" s="9">
        <v>0</v>
      </c>
      <c r="P25" s="7"/>
      <c r="Q25" s="9">
        <v>0</v>
      </c>
      <c r="R25" s="7"/>
      <c r="S25" s="9">
        <v>0</v>
      </c>
      <c r="T25" s="7"/>
      <c r="U25" s="9">
        <v>0</v>
      </c>
      <c r="V25" s="7"/>
      <c r="W25" s="9">
        <v>0</v>
      </c>
      <c r="X25" s="7"/>
      <c r="Y25" s="9">
        <v>0</v>
      </c>
      <c r="Z25" s="7"/>
      <c r="AA25" s="9">
        <v>0</v>
      </c>
      <c r="AB25" s="7"/>
      <c r="AC25" s="9">
        <v>0</v>
      </c>
      <c r="AD25" s="7"/>
      <c r="AE25" s="9">
        <v>0</v>
      </c>
      <c r="AF25" s="7"/>
      <c r="AG25" s="9">
        <f t="shared" si="0"/>
        <v>0</v>
      </c>
      <c r="AH25" s="7"/>
    </row>
    <row r="26" spans="1:34" x14ac:dyDescent="0.25">
      <c r="A26" s="2"/>
      <c r="B26" s="2"/>
      <c r="C26" s="2"/>
      <c r="D26" s="2"/>
      <c r="E26" s="2"/>
      <c r="F26" s="2" t="s">
        <v>40</v>
      </c>
      <c r="G26" s="2"/>
      <c r="H26" s="2"/>
      <c r="I26" s="6">
        <f>ROUND(SUM(I19:I25),5)</f>
        <v>0</v>
      </c>
      <c r="J26" s="7"/>
      <c r="K26" s="6">
        <f>ROUND(SUM(K19:K25),5)</f>
        <v>8185</v>
      </c>
      <c r="L26" s="7"/>
      <c r="M26" s="6">
        <f>ROUND(SUM(M19:M25),5)</f>
        <v>7445</v>
      </c>
      <c r="N26" s="7"/>
      <c r="O26" s="6">
        <f>ROUND(SUM(O19:O25),5)</f>
        <v>720</v>
      </c>
      <c r="P26" s="7"/>
      <c r="Q26" s="6">
        <f>ROUND(SUM(Q19:Q25),5)</f>
        <v>5350</v>
      </c>
      <c r="R26" s="7"/>
      <c r="S26" s="6">
        <f>ROUND(SUM(S19:S25),5)</f>
        <v>5590</v>
      </c>
      <c r="T26" s="7"/>
      <c r="U26" s="6">
        <f>ROUND(SUM(U19:U25),5)</f>
        <v>0</v>
      </c>
      <c r="V26" s="7"/>
      <c r="W26" s="6">
        <f>ROUND(SUM(W19:W25),5)</f>
        <v>0</v>
      </c>
      <c r="X26" s="7"/>
      <c r="Y26" s="6">
        <f>ROUND(SUM(Y19:Y25),5)</f>
        <v>0</v>
      </c>
      <c r="Z26" s="7"/>
      <c r="AA26" s="6">
        <f>ROUND(SUM(AA19:AA25),5)</f>
        <v>335</v>
      </c>
      <c r="AB26" s="7"/>
      <c r="AC26" s="6">
        <f>ROUND(SUM(AC19:AC25),5)</f>
        <v>9023</v>
      </c>
      <c r="AD26" s="7"/>
      <c r="AE26" s="6">
        <f>ROUND(SUM(AE19:AE25),5)</f>
        <v>6008</v>
      </c>
      <c r="AF26" s="7"/>
      <c r="AG26" s="6">
        <f t="shared" si="0"/>
        <v>42656</v>
      </c>
      <c r="AH26" s="7"/>
    </row>
    <row r="27" spans="1:34" ht="15.75" thickBot="1" x14ac:dyDescent="0.3">
      <c r="A27" s="2"/>
      <c r="B27" s="2"/>
      <c r="C27" s="2"/>
      <c r="D27" s="2"/>
      <c r="E27" s="2"/>
      <c r="F27" s="2" t="s">
        <v>41</v>
      </c>
      <c r="G27" s="2"/>
      <c r="H27" s="2"/>
      <c r="I27" s="9">
        <v>0</v>
      </c>
      <c r="J27" s="7"/>
      <c r="K27" s="9">
        <v>0</v>
      </c>
      <c r="L27" s="7"/>
      <c r="M27" s="9">
        <v>0</v>
      </c>
      <c r="N27" s="7"/>
      <c r="O27" s="9">
        <v>0</v>
      </c>
      <c r="P27" s="7"/>
      <c r="Q27" s="9">
        <v>0</v>
      </c>
      <c r="R27" s="7"/>
      <c r="S27" s="9">
        <v>0</v>
      </c>
      <c r="T27" s="7"/>
      <c r="U27" s="9">
        <v>0</v>
      </c>
      <c r="V27" s="7"/>
      <c r="W27" s="9">
        <v>0</v>
      </c>
      <c r="X27" s="7"/>
      <c r="Y27" s="9">
        <v>0</v>
      </c>
      <c r="Z27" s="7"/>
      <c r="AA27" s="9">
        <v>0</v>
      </c>
      <c r="AB27" s="7"/>
      <c r="AC27" s="9">
        <v>0</v>
      </c>
      <c r="AD27" s="7"/>
      <c r="AE27" s="9">
        <v>0</v>
      </c>
      <c r="AF27" s="7"/>
      <c r="AG27" s="9">
        <f t="shared" si="0"/>
        <v>0</v>
      </c>
      <c r="AH27" s="7"/>
    </row>
    <row r="28" spans="1:34" x14ac:dyDescent="0.25">
      <c r="A28" s="2"/>
      <c r="B28" s="2"/>
      <c r="C28" s="2"/>
      <c r="D28" s="2"/>
      <c r="E28" s="2" t="s">
        <v>42</v>
      </c>
      <c r="F28" s="2"/>
      <c r="G28" s="2"/>
      <c r="H28" s="2"/>
      <c r="I28" s="6">
        <f>ROUND(SUM(I17:I18)+SUM(I26:I27),5)</f>
        <v>0</v>
      </c>
      <c r="J28" s="7"/>
      <c r="K28" s="6">
        <f>ROUND(SUM(K17:K18)+SUM(K26:K27),5)</f>
        <v>8185</v>
      </c>
      <c r="L28" s="7"/>
      <c r="M28" s="6">
        <f>ROUND(SUM(M17:M18)+SUM(M26:M27),5)</f>
        <v>7445</v>
      </c>
      <c r="N28" s="7"/>
      <c r="O28" s="6">
        <f>ROUND(SUM(O17:O18)+SUM(O26:O27),5)</f>
        <v>1740</v>
      </c>
      <c r="P28" s="7"/>
      <c r="Q28" s="6">
        <f>ROUND(SUM(Q17:Q18)+SUM(Q26:Q27),5)</f>
        <v>5350</v>
      </c>
      <c r="R28" s="7"/>
      <c r="S28" s="6">
        <f>ROUND(SUM(S17:S18)+SUM(S26:S27),5)</f>
        <v>5590</v>
      </c>
      <c r="T28" s="7"/>
      <c r="U28" s="6">
        <f>ROUND(SUM(U17:U18)+SUM(U26:U27),5)</f>
        <v>2785</v>
      </c>
      <c r="V28" s="7"/>
      <c r="W28" s="6">
        <f>ROUND(SUM(W17:W18)+SUM(W26:W27),5)</f>
        <v>13059</v>
      </c>
      <c r="X28" s="7"/>
      <c r="Y28" s="6">
        <f>ROUND(SUM(Y17:Y18)+SUM(Y26:Y27),5)</f>
        <v>22001</v>
      </c>
      <c r="Z28" s="7"/>
      <c r="AA28" s="6">
        <f>ROUND(SUM(AA17:AA18)+SUM(AA26:AA27),5)</f>
        <v>17258</v>
      </c>
      <c r="AB28" s="7"/>
      <c r="AC28" s="6">
        <f>ROUND(SUM(AC17:AC18)+SUM(AC26:AC27),5)</f>
        <v>9323</v>
      </c>
      <c r="AD28" s="7"/>
      <c r="AE28" s="6">
        <f>ROUND(SUM(AE17:AE18)+SUM(AE26:AE27),5)</f>
        <v>6008</v>
      </c>
      <c r="AF28" s="7"/>
      <c r="AG28" s="6">
        <f t="shared" si="0"/>
        <v>98744</v>
      </c>
      <c r="AH28" s="7"/>
    </row>
    <row r="29" spans="1:34" x14ac:dyDescent="0.25">
      <c r="A29" s="2"/>
      <c r="B29" s="2"/>
      <c r="C29" s="2"/>
      <c r="D29" s="2"/>
      <c r="E29" s="2" t="s">
        <v>43</v>
      </c>
      <c r="F29" s="2"/>
      <c r="G29" s="2"/>
      <c r="H29" s="2"/>
      <c r="I29" s="6"/>
      <c r="J29" s="7"/>
      <c r="K29" s="6"/>
      <c r="L29" s="7"/>
      <c r="M29" s="6"/>
      <c r="N29" s="7"/>
      <c r="O29" s="6"/>
      <c r="P29" s="7"/>
      <c r="Q29" s="6"/>
      <c r="R29" s="7"/>
      <c r="S29" s="6"/>
      <c r="T29" s="7"/>
      <c r="U29" s="6"/>
      <c r="V29" s="7"/>
      <c r="W29" s="6"/>
      <c r="X29" s="7"/>
      <c r="Y29" s="6"/>
      <c r="Z29" s="7"/>
      <c r="AA29" s="6"/>
      <c r="AB29" s="7"/>
      <c r="AC29" s="6"/>
      <c r="AD29" s="7"/>
      <c r="AE29" s="6"/>
      <c r="AF29" s="7"/>
      <c r="AG29" s="6"/>
      <c r="AH29" s="7"/>
    </row>
    <row r="30" spans="1:34" x14ac:dyDescent="0.25">
      <c r="A30" s="2"/>
      <c r="B30" s="2"/>
      <c r="C30" s="2"/>
      <c r="D30" s="2"/>
      <c r="E30" s="2"/>
      <c r="F30" s="2" t="s">
        <v>44</v>
      </c>
      <c r="G30" s="2"/>
      <c r="H30" s="2"/>
      <c r="I30" s="6">
        <v>251999</v>
      </c>
      <c r="J30" s="7"/>
      <c r="K30" s="6">
        <v>70000</v>
      </c>
      <c r="L30" s="7"/>
      <c r="M30" s="6">
        <v>28000</v>
      </c>
      <c r="N30" s="7"/>
      <c r="O30" s="6">
        <v>28000</v>
      </c>
      <c r="P30" s="7"/>
      <c r="Q30" s="6">
        <v>28000</v>
      </c>
      <c r="R30" s="7"/>
      <c r="S30" s="6">
        <v>0</v>
      </c>
      <c r="T30" s="7"/>
      <c r="U30" s="6">
        <v>0</v>
      </c>
      <c r="V30" s="7"/>
      <c r="W30" s="6">
        <v>0</v>
      </c>
      <c r="X30" s="7"/>
      <c r="Y30" s="6">
        <v>0</v>
      </c>
      <c r="Z30" s="7"/>
      <c r="AA30" s="6">
        <v>14000</v>
      </c>
      <c r="AB30" s="7"/>
      <c r="AC30" s="6">
        <v>0</v>
      </c>
      <c r="AD30" s="7"/>
      <c r="AE30" s="6">
        <v>0</v>
      </c>
      <c r="AF30" s="7"/>
      <c r="AG30" s="6">
        <f t="shared" ref="AG30:AG37" si="1">ROUND(I30+K30+M30+O30+Q30+S30+U30+W30+Y30+AA30+AC30+AE30,5)</f>
        <v>419999</v>
      </c>
      <c r="AH30" s="7"/>
    </row>
    <row r="31" spans="1:34" x14ac:dyDescent="0.25">
      <c r="A31" s="2"/>
      <c r="B31" s="2"/>
      <c r="C31" s="2"/>
      <c r="D31" s="2"/>
      <c r="E31" s="2"/>
      <c r="F31" s="2" t="s">
        <v>45</v>
      </c>
      <c r="G31" s="2"/>
      <c r="H31" s="2"/>
      <c r="I31" s="6">
        <v>182000</v>
      </c>
      <c r="J31" s="7"/>
      <c r="K31" s="6">
        <v>64166</v>
      </c>
      <c r="L31" s="7"/>
      <c r="M31" s="6">
        <v>28000</v>
      </c>
      <c r="N31" s="7"/>
      <c r="O31" s="6">
        <v>10500</v>
      </c>
      <c r="P31" s="7"/>
      <c r="Q31" s="6">
        <v>7000</v>
      </c>
      <c r="R31" s="7"/>
      <c r="S31" s="6">
        <v>1750</v>
      </c>
      <c r="T31" s="7"/>
      <c r="U31" s="6">
        <v>1750</v>
      </c>
      <c r="V31" s="7"/>
      <c r="W31" s="6">
        <v>3500</v>
      </c>
      <c r="X31" s="7"/>
      <c r="Y31" s="6">
        <v>10500</v>
      </c>
      <c r="Z31" s="7"/>
      <c r="AA31" s="6">
        <v>3500</v>
      </c>
      <c r="AB31" s="7"/>
      <c r="AC31" s="6">
        <v>1750</v>
      </c>
      <c r="AD31" s="7"/>
      <c r="AE31" s="6">
        <v>1750</v>
      </c>
      <c r="AF31" s="7"/>
      <c r="AG31" s="6">
        <f t="shared" si="1"/>
        <v>316166</v>
      </c>
      <c r="AH31" s="7"/>
    </row>
    <row r="32" spans="1:34" x14ac:dyDescent="0.25">
      <c r="A32" s="2"/>
      <c r="B32" s="2"/>
      <c r="C32" s="2"/>
      <c r="D32" s="2"/>
      <c r="E32" s="2"/>
      <c r="F32" s="2" t="s">
        <v>46</v>
      </c>
      <c r="G32" s="2"/>
      <c r="H32" s="2"/>
      <c r="I32" s="6">
        <v>7000</v>
      </c>
      <c r="J32" s="7"/>
      <c r="K32" s="6">
        <v>0</v>
      </c>
      <c r="L32" s="7"/>
      <c r="M32" s="6">
        <v>0</v>
      </c>
      <c r="N32" s="7"/>
      <c r="O32" s="6">
        <v>0</v>
      </c>
      <c r="P32" s="7"/>
      <c r="Q32" s="6">
        <v>0</v>
      </c>
      <c r="R32" s="7"/>
      <c r="S32" s="6">
        <v>0</v>
      </c>
      <c r="T32" s="7"/>
      <c r="U32" s="6">
        <v>0</v>
      </c>
      <c r="V32" s="7"/>
      <c r="W32" s="6">
        <v>0</v>
      </c>
      <c r="X32" s="7"/>
      <c r="Y32" s="6">
        <v>0</v>
      </c>
      <c r="Z32" s="7"/>
      <c r="AA32" s="6">
        <v>0</v>
      </c>
      <c r="AB32" s="7"/>
      <c r="AC32" s="6">
        <v>0</v>
      </c>
      <c r="AD32" s="7"/>
      <c r="AE32" s="6">
        <v>0</v>
      </c>
      <c r="AF32" s="7"/>
      <c r="AG32" s="6">
        <f t="shared" si="1"/>
        <v>7000</v>
      </c>
      <c r="AH32" s="7"/>
    </row>
    <row r="33" spans="1:34" x14ac:dyDescent="0.25">
      <c r="A33" s="2"/>
      <c r="B33" s="2"/>
      <c r="C33" s="2"/>
      <c r="D33" s="2"/>
      <c r="E33" s="2"/>
      <c r="F33" s="2" t="s">
        <v>47</v>
      </c>
      <c r="G33" s="2"/>
      <c r="H33" s="2"/>
      <c r="I33" s="6">
        <v>14000</v>
      </c>
      <c r="J33" s="7"/>
      <c r="K33" s="6">
        <v>0</v>
      </c>
      <c r="L33" s="7"/>
      <c r="M33" s="6">
        <v>1000</v>
      </c>
      <c r="N33" s="7"/>
      <c r="O33" s="6">
        <v>0</v>
      </c>
      <c r="P33" s="7"/>
      <c r="Q33" s="6">
        <v>0</v>
      </c>
      <c r="R33" s="7"/>
      <c r="S33" s="6">
        <v>0</v>
      </c>
      <c r="T33" s="7"/>
      <c r="U33" s="6">
        <v>0</v>
      </c>
      <c r="V33" s="7"/>
      <c r="W33" s="6">
        <v>0</v>
      </c>
      <c r="X33" s="7"/>
      <c r="Y33" s="6">
        <v>0</v>
      </c>
      <c r="Z33" s="7"/>
      <c r="AA33" s="6">
        <v>0</v>
      </c>
      <c r="AB33" s="7"/>
      <c r="AC33" s="6">
        <v>0</v>
      </c>
      <c r="AD33" s="7"/>
      <c r="AE33" s="6">
        <v>0</v>
      </c>
      <c r="AF33" s="7"/>
      <c r="AG33" s="6">
        <f t="shared" si="1"/>
        <v>15000</v>
      </c>
      <c r="AH33" s="7"/>
    </row>
    <row r="34" spans="1:34" ht="15.75" thickBot="1" x14ac:dyDescent="0.3">
      <c r="A34" s="2"/>
      <c r="B34" s="2"/>
      <c r="C34" s="2"/>
      <c r="D34" s="2"/>
      <c r="E34" s="2"/>
      <c r="F34" s="2" t="s">
        <v>48</v>
      </c>
      <c r="G34" s="2"/>
      <c r="H34" s="2"/>
      <c r="I34" s="9">
        <v>0</v>
      </c>
      <c r="J34" s="7"/>
      <c r="K34" s="9">
        <v>0</v>
      </c>
      <c r="L34" s="7"/>
      <c r="M34" s="9">
        <v>0</v>
      </c>
      <c r="N34" s="7"/>
      <c r="O34" s="9">
        <v>0</v>
      </c>
      <c r="P34" s="7"/>
      <c r="Q34" s="9">
        <v>0</v>
      </c>
      <c r="R34" s="7"/>
      <c r="S34" s="9">
        <v>0</v>
      </c>
      <c r="T34" s="7"/>
      <c r="U34" s="9">
        <v>0</v>
      </c>
      <c r="V34" s="7"/>
      <c r="W34" s="9">
        <v>0</v>
      </c>
      <c r="X34" s="7"/>
      <c r="Y34" s="9">
        <v>0</v>
      </c>
      <c r="Z34" s="7"/>
      <c r="AA34" s="9">
        <v>0</v>
      </c>
      <c r="AB34" s="7"/>
      <c r="AC34" s="9">
        <v>0</v>
      </c>
      <c r="AD34" s="7"/>
      <c r="AE34" s="9">
        <v>0</v>
      </c>
      <c r="AF34" s="7"/>
      <c r="AG34" s="9">
        <f t="shared" si="1"/>
        <v>0</v>
      </c>
      <c r="AH34" s="7"/>
    </row>
    <row r="35" spans="1:34" x14ac:dyDescent="0.25">
      <c r="A35" s="2"/>
      <c r="B35" s="2"/>
      <c r="C35" s="2"/>
      <c r="D35" s="2"/>
      <c r="E35" s="2" t="s">
        <v>49</v>
      </c>
      <c r="F35" s="2"/>
      <c r="G35" s="2"/>
      <c r="H35" s="2"/>
      <c r="I35" s="6">
        <f>ROUND(SUM(I29:I34),5)</f>
        <v>454999</v>
      </c>
      <c r="J35" s="7"/>
      <c r="K35" s="6">
        <f>ROUND(SUM(K29:K34),5)</f>
        <v>134166</v>
      </c>
      <c r="L35" s="7"/>
      <c r="M35" s="6">
        <f>ROUND(SUM(M29:M34),5)</f>
        <v>57000</v>
      </c>
      <c r="N35" s="7"/>
      <c r="O35" s="6">
        <f>ROUND(SUM(O29:O34),5)</f>
        <v>38500</v>
      </c>
      <c r="P35" s="7"/>
      <c r="Q35" s="6">
        <f>ROUND(SUM(Q29:Q34),5)</f>
        <v>35000</v>
      </c>
      <c r="R35" s="7"/>
      <c r="S35" s="6">
        <f>ROUND(SUM(S29:S34),5)</f>
        <v>1750</v>
      </c>
      <c r="T35" s="7"/>
      <c r="U35" s="6">
        <f>ROUND(SUM(U29:U34),5)</f>
        <v>1750</v>
      </c>
      <c r="V35" s="7"/>
      <c r="W35" s="6">
        <f>ROUND(SUM(W29:W34),5)</f>
        <v>3500</v>
      </c>
      <c r="X35" s="7"/>
      <c r="Y35" s="6">
        <f>ROUND(SUM(Y29:Y34),5)</f>
        <v>10500</v>
      </c>
      <c r="Z35" s="7"/>
      <c r="AA35" s="6">
        <f>ROUND(SUM(AA29:AA34),5)</f>
        <v>17500</v>
      </c>
      <c r="AB35" s="7"/>
      <c r="AC35" s="6">
        <f>ROUND(SUM(AC29:AC34),5)</f>
        <v>1750</v>
      </c>
      <c r="AD35" s="7"/>
      <c r="AE35" s="6">
        <f>ROUND(SUM(AE29:AE34),5)</f>
        <v>1750</v>
      </c>
      <c r="AF35" s="7"/>
      <c r="AG35" s="6">
        <f t="shared" si="1"/>
        <v>758165</v>
      </c>
      <c r="AH35" s="7"/>
    </row>
    <row r="36" spans="1:34" ht="15.75" thickBot="1" x14ac:dyDescent="0.3">
      <c r="A36" s="2"/>
      <c r="B36" s="2"/>
      <c r="C36" s="2"/>
      <c r="D36" s="2"/>
      <c r="E36" s="2" t="s">
        <v>50</v>
      </c>
      <c r="F36" s="2"/>
      <c r="G36" s="2"/>
      <c r="H36" s="2"/>
      <c r="I36" s="9">
        <v>184.4</v>
      </c>
      <c r="J36" s="7"/>
      <c r="K36" s="9">
        <v>0</v>
      </c>
      <c r="L36" s="7"/>
      <c r="M36" s="9">
        <v>0</v>
      </c>
      <c r="N36" s="7"/>
      <c r="O36" s="9">
        <v>0</v>
      </c>
      <c r="P36" s="7"/>
      <c r="Q36" s="9">
        <v>0</v>
      </c>
      <c r="R36" s="7"/>
      <c r="S36" s="9">
        <v>0</v>
      </c>
      <c r="T36" s="7"/>
      <c r="U36" s="9">
        <v>110</v>
      </c>
      <c r="V36" s="7"/>
      <c r="W36" s="9">
        <v>88.8</v>
      </c>
      <c r="X36" s="7"/>
      <c r="Y36" s="9">
        <v>0</v>
      </c>
      <c r="Z36" s="7"/>
      <c r="AA36" s="9">
        <v>110</v>
      </c>
      <c r="AB36" s="7"/>
      <c r="AC36" s="9">
        <v>113.21</v>
      </c>
      <c r="AD36" s="7"/>
      <c r="AE36" s="9">
        <v>0</v>
      </c>
      <c r="AF36" s="7"/>
      <c r="AG36" s="9">
        <f t="shared" si="1"/>
        <v>606.41</v>
      </c>
      <c r="AH36" s="7"/>
    </row>
    <row r="37" spans="1:34" x14ac:dyDescent="0.25">
      <c r="A37" s="2"/>
      <c r="B37" s="2"/>
      <c r="C37" s="2"/>
      <c r="D37" s="2" t="s">
        <v>51</v>
      </c>
      <c r="E37" s="2"/>
      <c r="F37" s="2"/>
      <c r="G37" s="2"/>
      <c r="H37" s="2"/>
      <c r="I37" s="6">
        <f>ROUND(SUM(I4:I5)+I10+SUM(I15:I16)+I28+SUM(I35:I36),5)</f>
        <v>461974.15</v>
      </c>
      <c r="J37" s="7"/>
      <c r="K37" s="6">
        <f>ROUND(SUM(K4:K5)+K10+SUM(K15:K16)+K28+SUM(K35:K36),5)</f>
        <v>154950.32999999999</v>
      </c>
      <c r="L37" s="7"/>
      <c r="M37" s="6">
        <f>ROUND(SUM(M4:M5)+M10+SUM(M15:M16)+M28+SUM(M35:M36),5)</f>
        <v>70284.31</v>
      </c>
      <c r="N37" s="7"/>
      <c r="O37" s="6">
        <f>ROUND(SUM(O4:O5)+O10+SUM(O15:O16)+O28+SUM(O35:O36),5)</f>
        <v>63885.53</v>
      </c>
      <c r="P37" s="7"/>
      <c r="Q37" s="6">
        <f>ROUND(SUM(Q4:Q5)+Q10+SUM(Q15:Q16)+Q28+SUM(Q35:Q36),5)</f>
        <v>72927.460000000006</v>
      </c>
      <c r="R37" s="7"/>
      <c r="S37" s="6">
        <f>ROUND(SUM(S4:S5)+S10+SUM(S15:S16)+S28+SUM(S35:S36),5)</f>
        <v>20299.599999999999</v>
      </c>
      <c r="T37" s="7"/>
      <c r="U37" s="6">
        <f>ROUND(SUM(U4:U5)+U10+SUM(U15:U16)+U28+SUM(U35:U36),5)</f>
        <v>39300.239999999998</v>
      </c>
      <c r="V37" s="7"/>
      <c r="W37" s="6">
        <f>ROUND(SUM(W4:W5)+W10+SUM(W15:W16)+W28+SUM(W35:W36),5)</f>
        <v>26693.71</v>
      </c>
      <c r="X37" s="7"/>
      <c r="Y37" s="6">
        <f>ROUND(SUM(Y4:Y5)+Y10+SUM(Y15:Y16)+Y28+SUM(Y35:Y36),5)</f>
        <v>32684.66</v>
      </c>
      <c r="Z37" s="7"/>
      <c r="AA37" s="6">
        <f>ROUND(SUM(AA4:AA5)+AA10+SUM(AA15:AA16)+AA28+SUM(AA35:AA36),5)</f>
        <v>35035.31</v>
      </c>
      <c r="AB37" s="7"/>
      <c r="AC37" s="6">
        <f>ROUND(SUM(AC4:AC5)+AC10+SUM(AC15:AC16)+AC28+SUM(AC35:AC36),5)</f>
        <v>11901.18</v>
      </c>
      <c r="AD37" s="7"/>
      <c r="AE37" s="6">
        <f>ROUND(SUM(AE4:AE5)+AE10+SUM(AE15:AE16)+AE28+SUM(AE35:AE36),5)</f>
        <v>7964.27</v>
      </c>
      <c r="AF37" s="7"/>
      <c r="AG37" s="6">
        <f t="shared" si="1"/>
        <v>997900.75</v>
      </c>
      <c r="AH37" s="7"/>
    </row>
    <row r="38" spans="1:34" x14ac:dyDescent="0.25">
      <c r="A38" s="2"/>
      <c r="B38" s="2"/>
      <c r="C38" s="2"/>
      <c r="D38" s="2" t="s">
        <v>52</v>
      </c>
      <c r="E38" s="2"/>
      <c r="F38" s="2"/>
      <c r="G38" s="2"/>
      <c r="H38" s="2"/>
      <c r="I38" s="6"/>
      <c r="J38" s="7"/>
      <c r="K38" s="6"/>
      <c r="L38" s="7"/>
      <c r="M38" s="6"/>
      <c r="N38" s="7"/>
      <c r="O38" s="6"/>
      <c r="P38" s="7"/>
      <c r="Q38" s="6"/>
      <c r="R38" s="7"/>
      <c r="S38" s="6"/>
      <c r="T38" s="7"/>
      <c r="U38" s="6"/>
      <c r="V38" s="7"/>
      <c r="W38" s="6"/>
      <c r="X38" s="7"/>
      <c r="Y38" s="6"/>
      <c r="Z38" s="7"/>
      <c r="AA38" s="6"/>
      <c r="AB38" s="7"/>
      <c r="AC38" s="6"/>
      <c r="AD38" s="7"/>
      <c r="AE38" s="6"/>
      <c r="AF38" s="7"/>
      <c r="AG38" s="6"/>
      <c r="AH38" s="7"/>
    </row>
    <row r="39" spans="1:34" ht="15.75" thickBot="1" x14ac:dyDescent="0.3">
      <c r="A39" s="2"/>
      <c r="B39" s="2"/>
      <c r="C39" s="2"/>
      <c r="D39" s="2"/>
      <c r="E39" s="2" t="s">
        <v>52</v>
      </c>
      <c r="F39" s="2"/>
      <c r="G39" s="2"/>
      <c r="H39" s="2"/>
      <c r="I39" s="11">
        <v>0</v>
      </c>
      <c r="J39" s="7"/>
      <c r="K39" s="11">
        <v>0</v>
      </c>
      <c r="L39" s="7"/>
      <c r="M39" s="11">
        <v>0</v>
      </c>
      <c r="N39" s="7"/>
      <c r="O39" s="11">
        <v>0</v>
      </c>
      <c r="P39" s="7"/>
      <c r="Q39" s="11">
        <v>0</v>
      </c>
      <c r="R39" s="7"/>
      <c r="S39" s="11">
        <v>0</v>
      </c>
      <c r="T39" s="7"/>
      <c r="U39" s="11">
        <v>0</v>
      </c>
      <c r="V39" s="7"/>
      <c r="W39" s="11">
        <v>0</v>
      </c>
      <c r="X39" s="7"/>
      <c r="Y39" s="11">
        <v>0</v>
      </c>
      <c r="Z39" s="7"/>
      <c r="AA39" s="11">
        <v>0</v>
      </c>
      <c r="AB39" s="7"/>
      <c r="AC39" s="11">
        <v>0</v>
      </c>
      <c r="AD39" s="7"/>
      <c r="AE39" s="11">
        <v>0</v>
      </c>
      <c r="AF39" s="7"/>
      <c r="AG39" s="11">
        <f>ROUND(I39+K39+M39+O39+Q39+S39+U39+W39+Y39+AA39+AC39+AE39,5)</f>
        <v>0</v>
      </c>
      <c r="AH39" s="7"/>
    </row>
    <row r="40" spans="1:34" ht="15.75" thickBot="1" x14ac:dyDescent="0.3">
      <c r="A40" s="2"/>
      <c r="B40" s="2"/>
      <c r="C40" s="2"/>
      <c r="D40" s="2" t="s">
        <v>53</v>
      </c>
      <c r="E40" s="2"/>
      <c r="F40" s="2"/>
      <c r="G40" s="2"/>
      <c r="H40" s="2"/>
      <c r="I40" s="13">
        <f>ROUND(SUM(I38:I39),5)</f>
        <v>0</v>
      </c>
      <c r="J40" s="7"/>
      <c r="K40" s="13">
        <f>ROUND(SUM(K38:K39),5)</f>
        <v>0</v>
      </c>
      <c r="L40" s="7"/>
      <c r="M40" s="13">
        <f>ROUND(SUM(M38:M39),5)</f>
        <v>0</v>
      </c>
      <c r="N40" s="7"/>
      <c r="O40" s="13">
        <f>ROUND(SUM(O38:O39),5)</f>
        <v>0</v>
      </c>
      <c r="P40" s="7"/>
      <c r="Q40" s="13">
        <f>ROUND(SUM(Q38:Q39),5)</f>
        <v>0</v>
      </c>
      <c r="R40" s="7"/>
      <c r="S40" s="13">
        <f>ROUND(SUM(S38:S39),5)</f>
        <v>0</v>
      </c>
      <c r="T40" s="7"/>
      <c r="U40" s="13">
        <f>ROUND(SUM(U38:U39),5)</f>
        <v>0</v>
      </c>
      <c r="V40" s="7"/>
      <c r="W40" s="13">
        <f>ROUND(SUM(W38:W39),5)</f>
        <v>0</v>
      </c>
      <c r="X40" s="7"/>
      <c r="Y40" s="13">
        <f>ROUND(SUM(Y38:Y39),5)</f>
        <v>0</v>
      </c>
      <c r="Z40" s="7"/>
      <c r="AA40" s="13">
        <f>ROUND(SUM(AA38:AA39),5)</f>
        <v>0</v>
      </c>
      <c r="AB40" s="7"/>
      <c r="AC40" s="13">
        <f>ROUND(SUM(AC38:AC39),5)</f>
        <v>0</v>
      </c>
      <c r="AD40" s="7"/>
      <c r="AE40" s="13">
        <f>ROUND(SUM(AE38:AE39),5)</f>
        <v>0</v>
      </c>
      <c r="AF40" s="7"/>
      <c r="AG40" s="13">
        <f>ROUND(I40+K40+M40+O40+Q40+S40+U40+W40+Y40+AA40+AC40+AE40,5)</f>
        <v>0</v>
      </c>
      <c r="AH40" s="7"/>
    </row>
    <row r="41" spans="1:34" x14ac:dyDescent="0.25">
      <c r="A41" s="2"/>
      <c r="B41" s="2"/>
      <c r="C41" s="2" t="s">
        <v>54</v>
      </c>
      <c r="D41" s="2"/>
      <c r="E41" s="2"/>
      <c r="F41" s="2"/>
      <c r="G41" s="2"/>
      <c r="H41" s="2"/>
      <c r="I41" s="6">
        <f>ROUND(I37-I40,5)</f>
        <v>461974.15</v>
      </c>
      <c r="J41" s="7"/>
      <c r="K41" s="6">
        <f>ROUND(K37-K40,5)</f>
        <v>154950.32999999999</v>
      </c>
      <c r="L41" s="7"/>
      <c r="M41" s="6">
        <f>ROUND(M37-M40,5)</f>
        <v>70284.31</v>
      </c>
      <c r="N41" s="7"/>
      <c r="O41" s="6">
        <f>ROUND(O37-O40,5)</f>
        <v>63885.53</v>
      </c>
      <c r="P41" s="7"/>
      <c r="Q41" s="6">
        <f>ROUND(Q37-Q40,5)</f>
        <v>72927.460000000006</v>
      </c>
      <c r="R41" s="7"/>
      <c r="S41" s="6">
        <f>ROUND(S37-S40,5)</f>
        <v>20299.599999999999</v>
      </c>
      <c r="T41" s="7"/>
      <c r="U41" s="6">
        <f>ROUND(U37-U40,5)</f>
        <v>39300.239999999998</v>
      </c>
      <c r="V41" s="7"/>
      <c r="W41" s="6">
        <f>ROUND(W37-W40,5)</f>
        <v>26693.71</v>
      </c>
      <c r="X41" s="7"/>
      <c r="Y41" s="6">
        <f>ROUND(Y37-Y40,5)</f>
        <v>32684.66</v>
      </c>
      <c r="Z41" s="7"/>
      <c r="AA41" s="6">
        <f>ROUND(AA37-AA40,5)</f>
        <v>35035.31</v>
      </c>
      <c r="AB41" s="7"/>
      <c r="AC41" s="6">
        <f>ROUND(AC37-AC40,5)</f>
        <v>11901.18</v>
      </c>
      <c r="AD41" s="7"/>
      <c r="AE41" s="6">
        <f>ROUND(AE37-AE40,5)</f>
        <v>7964.27</v>
      </c>
      <c r="AF41" s="7"/>
      <c r="AG41" s="6">
        <f>ROUND(I41+K41+M41+O41+Q41+S41+U41+W41+Y41+AA41+AC41+AE41,5)</f>
        <v>997900.75</v>
      </c>
      <c r="AH41" s="7"/>
    </row>
    <row r="42" spans="1:34" x14ac:dyDescent="0.25">
      <c r="A42" s="2"/>
      <c r="B42" s="2"/>
      <c r="C42" s="2"/>
      <c r="D42" s="2" t="s">
        <v>55</v>
      </c>
      <c r="E42" s="2"/>
      <c r="F42" s="2"/>
      <c r="G42" s="2"/>
      <c r="H42" s="2"/>
      <c r="I42" s="6"/>
      <c r="J42" s="7"/>
      <c r="K42" s="6"/>
      <c r="L42" s="7"/>
      <c r="M42" s="6"/>
      <c r="N42" s="7"/>
      <c r="O42" s="6"/>
      <c r="P42" s="7"/>
      <c r="Q42" s="6"/>
      <c r="R42" s="7"/>
      <c r="S42" s="6"/>
      <c r="T42" s="7"/>
      <c r="U42" s="6"/>
      <c r="V42" s="7"/>
      <c r="W42" s="6"/>
      <c r="X42" s="7"/>
      <c r="Y42" s="6"/>
      <c r="Z42" s="7"/>
      <c r="AA42" s="6"/>
      <c r="AB42" s="7"/>
      <c r="AC42" s="6"/>
      <c r="AD42" s="7"/>
      <c r="AE42" s="6"/>
      <c r="AF42" s="7"/>
      <c r="AG42" s="6"/>
      <c r="AH42" s="7"/>
    </row>
    <row r="43" spans="1:34" x14ac:dyDescent="0.25">
      <c r="A43" s="2"/>
      <c r="B43" s="2"/>
      <c r="C43" s="2"/>
      <c r="D43" s="2"/>
      <c r="E43" s="2" t="s">
        <v>56</v>
      </c>
      <c r="F43" s="2"/>
      <c r="G43" s="2"/>
      <c r="H43" s="2"/>
      <c r="I43" s="6">
        <v>0</v>
      </c>
      <c r="J43" s="7"/>
      <c r="K43" s="6">
        <v>0</v>
      </c>
      <c r="L43" s="7"/>
      <c r="M43" s="6">
        <v>0</v>
      </c>
      <c r="N43" s="7"/>
      <c r="O43" s="6">
        <v>0</v>
      </c>
      <c r="P43" s="7"/>
      <c r="Q43" s="6">
        <v>0</v>
      </c>
      <c r="R43" s="7"/>
      <c r="S43" s="6">
        <v>0</v>
      </c>
      <c r="T43" s="7"/>
      <c r="U43" s="6">
        <v>0</v>
      </c>
      <c r="V43" s="7"/>
      <c r="W43" s="6">
        <v>0</v>
      </c>
      <c r="X43" s="7"/>
      <c r="Y43" s="6">
        <v>0</v>
      </c>
      <c r="Z43" s="7"/>
      <c r="AA43" s="6">
        <v>0</v>
      </c>
      <c r="AB43" s="7"/>
      <c r="AC43" s="6">
        <v>0</v>
      </c>
      <c r="AD43" s="7"/>
      <c r="AE43" s="6">
        <v>0</v>
      </c>
      <c r="AF43" s="7"/>
      <c r="AG43" s="6">
        <f>ROUND(I43+K43+M43+O43+Q43+S43+U43+W43+Y43+AA43+AC43+AE43,5)</f>
        <v>0</v>
      </c>
      <c r="AH43" s="7"/>
    </row>
    <row r="44" spans="1:34" x14ac:dyDescent="0.25">
      <c r="A44" s="2"/>
      <c r="B44" s="2"/>
      <c r="C44" s="2"/>
      <c r="D44" s="2"/>
      <c r="E44" s="2" t="s">
        <v>57</v>
      </c>
      <c r="F44" s="2"/>
      <c r="G44" s="2"/>
      <c r="H44" s="2"/>
      <c r="I44" s="6">
        <v>0</v>
      </c>
      <c r="J44" s="7"/>
      <c r="K44" s="6">
        <v>0</v>
      </c>
      <c r="L44" s="7"/>
      <c r="M44" s="6">
        <v>0</v>
      </c>
      <c r="N44" s="7"/>
      <c r="O44" s="6">
        <v>0</v>
      </c>
      <c r="P44" s="7"/>
      <c r="Q44" s="6">
        <v>0</v>
      </c>
      <c r="R44" s="7"/>
      <c r="S44" s="6">
        <v>0</v>
      </c>
      <c r="T44" s="7"/>
      <c r="U44" s="6">
        <v>0</v>
      </c>
      <c r="V44" s="7"/>
      <c r="W44" s="6">
        <v>0</v>
      </c>
      <c r="X44" s="7"/>
      <c r="Y44" s="6">
        <v>0</v>
      </c>
      <c r="Z44" s="7"/>
      <c r="AA44" s="6">
        <v>0</v>
      </c>
      <c r="AB44" s="7"/>
      <c r="AC44" s="6">
        <v>0</v>
      </c>
      <c r="AD44" s="7"/>
      <c r="AE44" s="6">
        <v>0</v>
      </c>
      <c r="AF44" s="7"/>
      <c r="AG44" s="6">
        <f>ROUND(I44+K44+M44+O44+Q44+S44+U44+W44+Y44+AA44+AC44+AE44,5)</f>
        <v>0</v>
      </c>
      <c r="AH44" s="7"/>
    </row>
    <row r="45" spans="1:34" x14ac:dyDescent="0.25">
      <c r="A45" s="2"/>
      <c r="B45" s="2"/>
      <c r="C45" s="2"/>
      <c r="D45" s="2"/>
      <c r="E45" s="2" t="s">
        <v>58</v>
      </c>
      <c r="F45" s="2"/>
      <c r="G45" s="2"/>
      <c r="H45" s="2"/>
      <c r="I45" s="6">
        <v>0</v>
      </c>
      <c r="J45" s="7"/>
      <c r="K45" s="6">
        <v>0</v>
      </c>
      <c r="L45" s="7"/>
      <c r="M45" s="6">
        <v>0</v>
      </c>
      <c r="N45" s="7"/>
      <c r="O45" s="6">
        <v>0</v>
      </c>
      <c r="P45" s="7"/>
      <c r="Q45" s="6">
        <v>0</v>
      </c>
      <c r="R45" s="7"/>
      <c r="S45" s="6">
        <v>0</v>
      </c>
      <c r="T45" s="7"/>
      <c r="U45" s="6">
        <v>0</v>
      </c>
      <c r="V45" s="7"/>
      <c r="W45" s="6">
        <v>0</v>
      </c>
      <c r="X45" s="7"/>
      <c r="Y45" s="6">
        <v>0</v>
      </c>
      <c r="Z45" s="7"/>
      <c r="AA45" s="6">
        <v>0</v>
      </c>
      <c r="AB45" s="7"/>
      <c r="AC45" s="6">
        <v>0</v>
      </c>
      <c r="AD45" s="7"/>
      <c r="AE45" s="6">
        <v>0</v>
      </c>
      <c r="AF45" s="7"/>
      <c r="AG45" s="6">
        <f>ROUND(I45+K45+M45+O45+Q45+S45+U45+W45+Y45+AA45+AC45+AE45,5)</f>
        <v>0</v>
      </c>
      <c r="AH45" s="7"/>
    </row>
    <row r="46" spans="1:34" x14ac:dyDescent="0.25">
      <c r="A46" s="2"/>
      <c r="B46" s="2"/>
      <c r="C46" s="2"/>
      <c r="D46" s="2"/>
      <c r="E46" s="2" t="s">
        <v>59</v>
      </c>
      <c r="F46" s="2"/>
      <c r="G46" s="2"/>
      <c r="H46" s="2"/>
      <c r="I46" s="6">
        <v>0</v>
      </c>
      <c r="J46" s="7"/>
      <c r="K46" s="6">
        <v>0</v>
      </c>
      <c r="L46" s="7"/>
      <c r="M46" s="6">
        <v>0</v>
      </c>
      <c r="N46" s="7"/>
      <c r="O46" s="6">
        <v>0</v>
      </c>
      <c r="P46" s="7"/>
      <c r="Q46" s="6">
        <v>0</v>
      </c>
      <c r="R46" s="7"/>
      <c r="S46" s="6">
        <v>0</v>
      </c>
      <c r="T46" s="7"/>
      <c r="U46" s="6">
        <v>0</v>
      </c>
      <c r="V46" s="7"/>
      <c r="W46" s="6">
        <v>0</v>
      </c>
      <c r="X46" s="7"/>
      <c r="Y46" s="6">
        <v>0</v>
      </c>
      <c r="Z46" s="7"/>
      <c r="AA46" s="6">
        <v>0</v>
      </c>
      <c r="AB46" s="7"/>
      <c r="AC46" s="6">
        <v>0</v>
      </c>
      <c r="AD46" s="7"/>
      <c r="AE46" s="6">
        <v>0</v>
      </c>
      <c r="AF46" s="7"/>
      <c r="AG46" s="6">
        <f>ROUND(I46+K46+M46+O46+Q46+S46+U46+W46+Y46+AA46+AC46+AE46,5)</f>
        <v>0</v>
      </c>
      <c r="AH46" s="7"/>
    </row>
    <row r="47" spans="1:34" x14ac:dyDescent="0.25">
      <c r="A47" s="2"/>
      <c r="B47" s="2"/>
      <c r="C47" s="2"/>
      <c r="D47" s="2"/>
      <c r="E47" s="2" t="s">
        <v>60</v>
      </c>
      <c r="F47" s="2"/>
      <c r="G47" s="2"/>
      <c r="H47" s="2"/>
      <c r="I47" s="6"/>
      <c r="J47" s="7"/>
      <c r="K47" s="6"/>
      <c r="L47" s="7"/>
      <c r="M47" s="6"/>
      <c r="N47" s="7"/>
      <c r="O47" s="6"/>
      <c r="P47" s="7"/>
      <c r="Q47" s="6"/>
      <c r="R47" s="7"/>
      <c r="S47" s="6"/>
      <c r="T47" s="7"/>
      <c r="U47" s="6"/>
      <c r="V47" s="7"/>
      <c r="W47" s="6"/>
      <c r="X47" s="7"/>
      <c r="Y47" s="6"/>
      <c r="Z47" s="7"/>
      <c r="AA47" s="6"/>
      <c r="AB47" s="7"/>
      <c r="AC47" s="6"/>
      <c r="AD47" s="7"/>
      <c r="AE47" s="6"/>
      <c r="AF47" s="7"/>
      <c r="AG47" s="6"/>
      <c r="AH47" s="7"/>
    </row>
    <row r="48" spans="1:34" x14ac:dyDescent="0.25">
      <c r="A48" s="2"/>
      <c r="B48" s="2"/>
      <c r="C48" s="2"/>
      <c r="D48" s="2"/>
      <c r="E48" s="2"/>
      <c r="F48" s="2" t="s">
        <v>61</v>
      </c>
      <c r="G48" s="2"/>
      <c r="H48" s="2"/>
      <c r="I48" s="6"/>
      <c r="J48" s="7"/>
      <c r="K48" s="6"/>
      <c r="L48" s="7"/>
      <c r="M48" s="6"/>
      <c r="N48" s="7"/>
      <c r="O48" s="6"/>
      <c r="P48" s="7"/>
      <c r="Q48" s="6"/>
      <c r="R48" s="7"/>
      <c r="S48" s="6"/>
      <c r="T48" s="7"/>
      <c r="U48" s="6"/>
      <c r="V48" s="7"/>
      <c r="W48" s="6"/>
      <c r="X48" s="7"/>
      <c r="Y48" s="6"/>
      <c r="Z48" s="7"/>
      <c r="AA48" s="6"/>
      <c r="AB48" s="7"/>
      <c r="AC48" s="6"/>
      <c r="AD48" s="7"/>
      <c r="AE48" s="6"/>
      <c r="AF48" s="7"/>
      <c r="AG48" s="6"/>
      <c r="AH48" s="7"/>
    </row>
    <row r="49" spans="1:34" x14ac:dyDescent="0.25">
      <c r="A49" s="2"/>
      <c r="B49" s="2"/>
      <c r="C49" s="2"/>
      <c r="D49" s="2"/>
      <c r="E49" s="2"/>
      <c r="F49" s="2"/>
      <c r="G49" s="2" t="s">
        <v>62</v>
      </c>
      <c r="H49" s="2"/>
      <c r="I49" s="6">
        <v>0</v>
      </c>
      <c r="J49" s="7"/>
      <c r="K49" s="6">
        <v>30000</v>
      </c>
      <c r="L49" s="7"/>
      <c r="M49" s="6">
        <v>15000</v>
      </c>
      <c r="N49" s="7"/>
      <c r="O49" s="6">
        <v>15000</v>
      </c>
      <c r="P49" s="7"/>
      <c r="Q49" s="6">
        <v>15000</v>
      </c>
      <c r="R49" s="7"/>
      <c r="S49" s="6">
        <v>15000</v>
      </c>
      <c r="T49" s="7"/>
      <c r="U49" s="6">
        <v>15000</v>
      </c>
      <c r="V49" s="7"/>
      <c r="W49" s="6">
        <v>15000</v>
      </c>
      <c r="X49" s="7"/>
      <c r="Y49" s="6">
        <v>15000</v>
      </c>
      <c r="Z49" s="7"/>
      <c r="AA49" s="6">
        <v>15000</v>
      </c>
      <c r="AB49" s="7"/>
      <c r="AC49" s="6">
        <v>15000</v>
      </c>
      <c r="AD49" s="7"/>
      <c r="AE49" s="6">
        <v>30000</v>
      </c>
      <c r="AF49" s="7"/>
      <c r="AG49" s="6">
        <f>ROUND(I49+K49+M49+O49+Q49+S49+U49+W49+Y49+AA49+AC49+AE49,5)</f>
        <v>195000</v>
      </c>
      <c r="AH49" s="7"/>
    </row>
    <row r="50" spans="1:34" x14ac:dyDescent="0.25">
      <c r="A50" s="2"/>
      <c r="B50" s="2"/>
      <c r="C50" s="2"/>
      <c r="D50" s="2"/>
      <c r="E50" s="2"/>
      <c r="F50" s="2"/>
      <c r="G50" s="2" t="s">
        <v>63</v>
      </c>
      <c r="H50" s="2"/>
      <c r="I50" s="6">
        <v>0</v>
      </c>
      <c r="J50" s="7"/>
      <c r="K50" s="6">
        <v>0</v>
      </c>
      <c r="L50" s="7"/>
      <c r="M50" s="6">
        <v>0</v>
      </c>
      <c r="N50" s="7"/>
      <c r="O50" s="6">
        <v>211.44</v>
      </c>
      <c r="P50" s="7"/>
      <c r="Q50" s="6">
        <v>26</v>
      </c>
      <c r="R50" s="7"/>
      <c r="S50" s="6">
        <v>706.5</v>
      </c>
      <c r="T50" s="7"/>
      <c r="U50" s="6">
        <v>52.55</v>
      </c>
      <c r="V50" s="7"/>
      <c r="W50" s="6">
        <v>271.85000000000002</v>
      </c>
      <c r="X50" s="7"/>
      <c r="Y50" s="6">
        <v>438.99</v>
      </c>
      <c r="Z50" s="7"/>
      <c r="AA50" s="6">
        <v>331.2</v>
      </c>
      <c r="AB50" s="7"/>
      <c r="AC50" s="6">
        <v>0</v>
      </c>
      <c r="AD50" s="7"/>
      <c r="AE50" s="6">
        <v>1632.76</v>
      </c>
      <c r="AF50" s="7"/>
      <c r="AG50" s="6">
        <f>ROUND(I50+K50+M50+O50+Q50+S50+U50+W50+Y50+AA50+AC50+AE50,5)</f>
        <v>3671.29</v>
      </c>
      <c r="AH50" s="7"/>
    </row>
    <row r="51" spans="1:34" x14ac:dyDescent="0.25">
      <c r="A51" s="2"/>
      <c r="B51" s="2"/>
      <c r="C51" s="2"/>
      <c r="D51" s="2"/>
      <c r="E51" s="2"/>
      <c r="F51" s="2"/>
      <c r="G51" s="2" t="s">
        <v>64</v>
      </c>
      <c r="H51" s="2"/>
      <c r="I51" s="6">
        <v>0</v>
      </c>
      <c r="J51" s="7"/>
      <c r="K51" s="6">
        <v>0</v>
      </c>
      <c r="L51" s="7"/>
      <c r="M51" s="6">
        <v>0</v>
      </c>
      <c r="N51" s="7"/>
      <c r="O51" s="6">
        <v>0</v>
      </c>
      <c r="P51" s="7"/>
      <c r="Q51" s="6">
        <v>0</v>
      </c>
      <c r="R51" s="7"/>
      <c r="S51" s="6">
        <v>0</v>
      </c>
      <c r="T51" s="7"/>
      <c r="U51" s="6">
        <v>0</v>
      </c>
      <c r="V51" s="7"/>
      <c r="W51" s="6">
        <v>0</v>
      </c>
      <c r="X51" s="7"/>
      <c r="Y51" s="6">
        <v>0</v>
      </c>
      <c r="Z51" s="7"/>
      <c r="AA51" s="6">
        <v>0</v>
      </c>
      <c r="AB51" s="7"/>
      <c r="AC51" s="6">
        <v>0</v>
      </c>
      <c r="AD51" s="7"/>
      <c r="AE51" s="6">
        <v>0</v>
      </c>
      <c r="AF51" s="7"/>
      <c r="AG51" s="6">
        <f>ROUND(I51+K51+M51+O51+Q51+S51+U51+W51+Y51+AA51+AC51+AE51,5)</f>
        <v>0</v>
      </c>
      <c r="AH51" s="7"/>
    </row>
    <row r="52" spans="1:34" ht="15.75" thickBot="1" x14ac:dyDescent="0.3">
      <c r="A52" s="2"/>
      <c r="B52" s="2"/>
      <c r="C52" s="2"/>
      <c r="D52" s="2"/>
      <c r="E52" s="2"/>
      <c r="F52" s="2"/>
      <c r="G52" s="2" t="s">
        <v>65</v>
      </c>
      <c r="H52" s="2"/>
      <c r="I52" s="9">
        <v>0</v>
      </c>
      <c r="J52" s="7"/>
      <c r="K52" s="9">
        <v>0</v>
      </c>
      <c r="L52" s="7"/>
      <c r="M52" s="9">
        <v>0</v>
      </c>
      <c r="N52" s="7"/>
      <c r="O52" s="9">
        <v>0</v>
      </c>
      <c r="P52" s="7"/>
      <c r="Q52" s="9">
        <v>0</v>
      </c>
      <c r="R52" s="7"/>
      <c r="S52" s="9">
        <v>0</v>
      </c>
      <c r="T52" s="7"/>
      <c r="U52" s="9">
        <v>0</v>
      </c>
      <c r="V52" s="7"/>
      <c r="W52" s="9">
        <v>0</v>
      </c>
      <c r="X52" s="7"/>
      <c r="Y52" s="9">
        <v>0</v>
      </c>
      <c r="Z52" s="7"/>
      <c r="AA52" s="9">
        <v>0</v>
      </c>
      <c r="AB52" s="7"/>
      <c r="AC52" s="9">
        <v>0</v>
      </c>
      <c r="AD52" s="7"/>
      <c r="AE52" s="9">
        <v>0</v>
      </c>
      <c r="AF52" s="7"/>
      <c r="AG52" s="9">
        <f>ROUND(I52+K52+M52+O52+Q52+S52+U52+W52+Y52+AA52+AC52+AE52,5)</f>
        <v>0</v>
      </c>
      <c r="AH52" s="7"/>
    </row>
    <row r="53" spans="1:34" x14ac:dyDescent="0.25">
      <c r="A53" s="2"/>
      <c r="B53" s="2"/>
      <c r="C53" s="2"/>
      <c r="D53" s="2"/>
      <c r="E53" s="2"/>
      <c r="F53" s="2" t="s">
        <v>66</v>
      </c>
      <c r="G53" s="2"/>
      <c r="H53" s="2"/>
      <c r="I53" s="6">
        <f>ROUND(SUM(I48:I52),5)</f>
        <v>0</v>
      </c>
      <c r="J53" s="7"/>
      <c r="K53" s="6">
        <f>ROUND(SUM(K48:K52),5)</f>
        <v>30000</v>
      </c>
      <c r="L53" s="7"/>
      <c r="M53" s="6">
        <f>ROUND(SUM(M48:M52),5)</f>
        <v>15000</v>
      </c>
      <c r="N53" s="7"/>
      <c r="O53" s="6">
        <f>ROUND(SUM(O48:O52),5)</f>
        <v>15211.44</v>
      </c>
      <c r="P53" s="7"/>
      <c r="Q53" s="6">
        <f>ROUND(SUM(Q48:Q52),5)</f>
        <v>15026</v>
      </c>
      <c r="R53" s="7"/>
      <c r="S53" s="6">
        <f>ROUND(SUM(S48:S52),5)</f>
        <v>15706.5</v>
      </c>
      <c r="T53" s="7"/>
      <c r="U53" s="6">
        <f>ROUND(SUM(U48:U52),5)</f>
        <v>15052.55</v>
      </c>
      <c r="V53" s="7"/>
      <c r="W53" s="6">
        <f>ROUND(SUM(W48:W52),5)</f>
        <v>15271.85</v>
      </c>
      <c r="X53" s="7"/>
      <c r="Y53" s="6">
        <f>ROUND(SUM(Y48:Y52),5)</f>
        <v>15438.99</v>
      </c>
      <c r="Z53" s="7"/>
      <c r="AA53" s="6">
        <f>ROUND(SUM(AA48:AA52),5)</f>
        <v>15331.2</v>
      </c>
      <c r="AB53" s="7"/>
      <c r="AC53" s="6">
        <f>ROUND(SUM(AC48:AC52),5)</f>
        <v>15000</v>
      </c>
      <c r="AD53" s="7"/>
      <c r="AE53" s="6">
        <f>ROUND(SUM(AE48:AE52),5)</f>
        <v>31632.76</v>
      </c>
      <c r="AF53" s="7"/>
      <c r="AG53" s="6">
        <f>ROUND(I53+K53+M53+O53+Q53+S53+U53+W53+Y53+AA53+AC53+AE53,5)</f>
        <v>198671.29</v>
      </c>
      <c r="AH53" s="7"/>
    </row>
    <row r="54" spans="1:34" x14ac:dyDescent="0.25">
      <c r="A54" s="2"/>
      <c r="B54" s="2"/>
      <c r="C54" s="2"/>
      <c r="D54" s="2"/>
      <c r="E54" s="2"/>
      <c r="F54" s="2" t="s">
        <v>67</v>
      </c>
      <c r="G54" s="2"/>
      <c r="H54" s="2"/>
      <c r="I54" s="6"/>
      <c r="J54" s="7"/>
      <c r="K54" s="6"/>
      <c r="L54" s="7"/>
      <c r="M54" s="6"/>
      <c r="N54" s="7"/>
      <c r="O54" s="6"/>
      <c r="P54" s="7"/>
      <c r="Q54" s="6"/>
      <c r="R54" s="7"/>
      <c r="S54" s="6"/>
      <c r="T54" s="7"/>
      <c r="U54" s="6"/>
      <c r="V54" s="7"/>
      <c r="W54" s="6"/>
      <c r="X54" s="7"/>
      <c r="Y54" s="6"/>
      <c r="Z54" s="7"/>
      <c r="AA54" s="6"/>
      <c r="AB54" s="7"/>
      <c r="AC54" s="6"/>
      <c r="AD54" s="7"/>
      <c r="AE54" s="6"/>
      <c r="AF54" s="7"/>
      <c r="AG54" s="6"/>
      <c r="AH54" s="7"/>
    </row>
    <row r="55" spans="1:34" x14ac:dyDescent="0.25">
      <c r="A55" s="2"/>
      <c r="B55" s="2"/>
      <c r="C55" s="2"/>
      <c r="D55" s="2"/>
      <c r="E55" s="2"/>
      <c r="F55" s="2"/>
      <c r="G55" s="2" t="s">
        <v>68</v>
      </c>
      <c r="H55" s="2"/>
      <c r="I55" s="6">
        <v>0</v>
      </c>
      <c r="J55" s="7"/>
      <c r="K55" s="6">
        <v>27.22</v>
      </c>
      <c r="L55" s="7"/>
      <c r="M55" s="6">
        <v>0</v>
      </c>
      <c r="N55" s="7"/>
      <c r="O55" s="6">
        <v>201.53</v>
      </c>
      <c r="P55" s="7"/>
      <c r="Q55" s="6">
        <v>0</v>
      </c>
      <c r="R55" s="7"/>
      <c r="S55" s="6">
        <v>0</v>
      </c>
      <c r="T55" s="7"/>
      <c r="U55" s="6">
        <v>0</v>
      </c>
      <c r="V55" s="7"/>
      <c r="W55" s="6">
        <v>0</v>
      </c>
      <c r="X55" s="7"/>
      <c r="Y55" s="6">
        <v>109.28</v>
      </c>
      <c r="Z55" s="7"/>
      <c r="AA55" s="6">
        <v>0</v>
      </c>
      <c r="AB55" s="7"/>
      <c r="AC55" s="6">
        <v>0</v>
      </c>
      <c r="AD55" s="7"/>
      <c r="AE55" s="6">
        <v>0</v>
      </c>
      <c r="AF55" s="7"/>
      <c r="AG55" s="6">
        <f>ROUND(I55+K55+M55+O55+Q55+S55+U55+W55+Y55+AA55+AC55+AE55,5)</f>
        <v>338.03</v>
      </c>
      <c r="AH55" s="7"/>
    </row>
    <row r="56" spans="1:34" ht="15.75" thickBot="1" x14ac:dyDescent="0.3">
      <c r="A56" s="2"/>
      <c r="B56" s="2"/>
      <c r="C56" s="2"/>
      <c r="D56" s="2"/>
      <c r="E56" s="2"/>
      <c r="F56" s="2"/>
      <c r="G56" s="2" t="s">
        <v>69</v>
      </c>
      <c r="H56" s="2"/>
      <c r="I56" s="9">
        <v>0</v>
      </c>
      <c r="J56" s="7"/>
      <c r="K56" s="9">
        <v>9000</v>
      </c>
      <c r="L56" s="7"/>
      <c r="M56" s="9">
        <v>3000</v>
      </c>
      <c r="N56" s="7"/>
      <c r="O56" s="9">
        <v>3000</v>
      </c>
      <c r="P56" s="7"/>
      <c r="Q56" s="9">
        <v>3000</v>
      </c>
      <c r="R56" s="7"/>
      <c r="S56" s="9">
        <v>3000</v>
      </c>
      <c r="T56" s="7"/>
      <c r="U56" s="9">
        <v>3000</v>
      </c>
      <c r="V56" s="7"/>
      <c r="W56" s="9">
        <v>3000</v>
      </c>
      <c r="X56" s="7"/>
      <c r="Y56" s="9">
        <v>3000</v>
      </c>
      <c r="Z56" s="7"/>
      <c r="AA56" s="9">
        <v>3000</v>
      </c>
      <c r="AB56" s="7"/>
      <c r="AC56" s="9">
        <v>3000</v>
      </c>
      <c r="AD56" s="7"/>
      <c r="AE56" s="9">
        <v>6000</v>
      </c>
      <c r="AF56" s="7"/>
      <c r="AG56" s="9">
        <f>ROUND(I56+K56+M56+O56+Q56+S56+U56+W56+Y56+AA56+AC56+AE56,5)</f>
        <v>42000</v>
      </c>
      <c r="AH56" s="7"/>
    </row>
    <row r="57" spans="1:34" x14ac:dyDescent="0.25">
      <c r="A57" s="2"/>
      <c r="B57" s="2"/>
      <c r="C57" s="2"/>
      <c r="D57" s="2"/>
      <c r="E57" s="2"/>
      <c r="F57" s="2" t="s">
        <v>70</v>
      </c>
      <c r="G57" s="2"/>
      <c r="H57" s="2"/>
      <c r="I57" s="6">
        <f>ROUND(SUM(I54:I56),5)</f>
        <v>0</v>
      </c>
      <c r="J57" s="7"/>
      <c r="K57" s="6">
        <f>ROUND(SUM(K54:K56),5)</f>
        <v>9027.2199999999993</v>
      </c>
      <c r="L57" s="7"/>
      <c r="M57" s="6">
        <f>ROUND(SUM(M54:M56),5)</f>
        <v>3000</v>
      </c>
      <c r="N57" s="7"/>
      <c r="O57" s="6">
        <f>ROUND(SUM(O54:O56),5)</f>
        <v>3201.53</v>
      </c>
      <c r="P57" s="7"/>
      <c r="Q57" s="6">
        <f>ROUND(SUM(Q54:Q56),5)</f>
        <v>3000</v>
      </c>
      <c r="R57" s="7"/>
      <c r="S57" s="6">
        <f>ROUND(SUM(S54:S56),5)</f>
        <v>3000</v>
      </c>
      <c r="T57" s="7"/>
      <c r="U57" s="6">
        <f>ROUND(SUM(U54:U56),5)</f>
        <v>3000</v>
      </c>
      <c r="V57" s="7"/>
      <c r="W57" s="6">
        <f>ROUND(SUM(W54:W56),5)</f>
        <v>3000</v>
      </c>
      <c r="X57" s="7"/>
      <c r="Y57" s="6">
        <f>ROUND(SUM(Y54:Y56),5)</f>
        <v>3109.28</v>
      </c>
      <c r="Z57" s="7"/>
      <c r="AA57" s="6">
        <f>ROUND(SUM(AA54:AA56),5)</f>
        <v>3000</v>
      </c>
      <c r="AB57" s="7"/>
      <c r="AC57" s="6">
        <f>ROUND(SUM(AC54:AC56),5)</f>
        <v>3000</v>
      </c>
      <c r="AD57" s="7"/>
      <c r="AE57" s="6">
        <f>ROUND(SUM(AE54:AE56),5)</f>
        <v>6000</v>
      </c>
      <c r="AF57" s="7"/>
      <c r="AG57" s="6">
        <f>ROUND(I57+K57+M57+O57+Q57+S57+U57+W57+Y57+AA57+AC57+AE57,5)</f>
        <v>42338.03</v>
      </c>
      <c r="AH57" s="7"/>
    </row>
    <row r="58" spans="1:34" x14ac:dyDescent="0.25">
      <c r="A58" s="2"/>
      <c r="B58" s="2"/>
      <c r="C58" s="2"/>
      <c r="D58" s="2"/>
      <c r="E58" s="2"/>
      <c r="F58" s="2" t="s">
        <v>71</v>
      </c>
      <c r="G58" s="2"/>
      <c r="H58" s="2"/>
      <c r="I58" s="6"/>
      <c r="J58" s="7"/>
      <c r="K58" s="6"/>
      <c r="L58" s="7"/>
      <c r="M58" s="6"/>
      <c r="N58" s="7"/>
      <c r="O58" s="6"/>
      <c r="P58" s="7"/>
      <c r="Q58" s="6"/>
      <c r="R58" s="7"/>
      <c r="S58" s="6"/>
      <c r="T58" s="7"/>
      <c r="U58" s="6"/>
      <c r="V58" s="7"/>
      <c r="W58" s="6"/>
      <c r="X58" s="7"/>
      <c r="Y58" s="6"/>
      <c r="Z58" s="7"/>
      <c r="AA58" s="6"/>
      <c r="AB58" s="7"/>
      <c r="AC58" s="6"/>
      <c r="AD58" s="7"/>
      <c r="AE58" s="6"/>
      <c r="AF58" s="7"/>
      <c r="AG58" s="6"/>
      <c r="AH58" s="7"/>
    </row>
    <row r="59" spans="1:34" x14ac:dyDescent="0.25">
      <c r="A59" s="2"/>
      <c r="B59" s="2"/>
      <c r="C59" s="2"/>
      <c r="D59" s="2"/>
      <c r="E59" s="2"/>
      <c r="F59" s="2"/>
      <c r="G59" s="2" t="s">
        <v>72</v>
      </c>
      <c r="H59" s="2"/>
      <c r="I59" s="6">
        <v>0</v>
      </c>
      <c r="J59" s="7"/>
      <c r="K59" s="6">
        <v>148.11000000000001</v>
      </c>
      <c r="L59" s="7"/>
      <c r="M59" s="6">
        <v>510.56</v>
      </c>
      <c r="N59" s="7"/>
      <c r="O59" s="6">
        <v>158.72999999999999</v>
      </c>
      <c r="P59" s="7"/>
      <c r="Q59" s="6">
        <v>429.01</v>
      </c>
      <c r="R59" s="7"/>
      <c r="S59" s="6">
        <v>785.3</v>
      </c>
      <c r="T59" s="7"/>
      <c r="U59" s="6">
        <v>74.09</v>
      </c>
      <c r="V59" s="7"/>
      <c r="W59" s="6">
        <v>1360.43</v>
      </c>
      <c r="X59" s="7"/>
      <c r="Y59" s="6">
        <v>74.13</v>
      </c>
      <c r="Z59" s="7"/>
      <c r="AA59" s="6">
        <v>1154.8699999999999</v>
      </c>
      <c r="AB59" s="7"/>
      <c r="AC59" s="6">
        <v>74.13</v>
      </c>
      <c r="AD59" s="7"/>
      <c r="AE59" s="6">
        <v>399.31</v>
      </c>
      <c r="AF59" s="7"/>
      <c r="AG59" s="6">
        <f t="shared" ref="AG59:AG65" si="2">ROUND(I59+K59+M59+O59+Q59+S59+U59+W59+Y59+AA59+AC59+AE59,5)</f>
        <v>5168.67</v>
      </c>
      <c r="AH59" s="7"/>
    </row>
    <row r="60" spans="1:34" ht="15.75" thickBot="1" x14ac:dyDescent="0.3">
      <c r="A60" s="2"/>
      <c r="B60" s="2"/>
      <c r="C60" s="2"/>
      <c r="D60" s="2"/>
      <c r="E60" s="2"/>
      <c r="F60" s="2"/>
      <c r="G60" s="2" t="s">
        <v>73</v>
      </c>
      <c r="H60" s="2"/>
      <c r="I60" s="9">
        <v>0</v>
      </c>
      <c r="J60" s="7"/>
      <c r="K60" s="9">
        <v>8000</v>
      </c>
      <c r="L60" s="7"/>
      <c r="M60" s="9">
        <v>4000</v>
      </c>
      <c r="N60" s="7"/>
      <c r="O60" s="9">
        <v>4000</v>
      </c>
      <c r="P60" s="7"/>
      <c r="Q60" s="9">
        <v>4000</v>
      </c>
      <c r="R60" s="7"/>
      <c r="S60" s="9">
        <v>4000</v>
      </c>
      <c r="T60" s="7"/>
      <c r="U60" s="9">
        <v>4000</v>
      </c>
      <c r="V60" s="7"/>
      <c r="W60" s="9">
        <v>4000</v>
      </c>
      <c r="X60" s="7"/>
      <c r="Y60" s="9">
        <v>4000</v>
      </c>
      <c r="Z60" s="7"/>
      <c r="AA60" s="9">
        <v>4000</v>
      </c>
      <c r="AB60" s="7"/>
      <c r="AC60" s="9">
        <v>4000</v>
      </c>
      <c r="AD60" s="7"/>
      <c r="AE60" s="9">
        <v>4000</v>
      </c>
      <c r="AF60" s="7"/>
      <c r="AG60" s="9">
        <f t="shared" si="2"/>
        <v>48000</v>
      </c>
      <c r="AH60" s="7"/>
    </row>
    <row r="61" spans="1:34" x14ac:dyDescent="0.25">
      <c r="A61" s="2"/>
      <c r="B61" s="2"/>
      <c r="C61" s="2"/>
      <c r="D61" s="2"/>
      <c r="E61" s="2"/>
      <c r="F61" s="2" t="s">
        <v>74</v>
      </c>
      <c r="G61" s="2"/>
      <c r="H61" s="2"/>
      <c r="I61" s="6">
        <f>ROUND(SUM(I58:I60),5)</f>
        <v>0</v>
      </c>
      <c r="J61" s="7"/>
      <c r="K61" s="6">
        <f>ROUND(SUM(K58:K60),5)</f>
        <v>8148.11</v>
      </c>
      <c r="L61" s="7"/>
      <c r="M61" s="6">
        <f>ROUND(SUM(M58:M60),5)</f>
        <v>4510.5600000000004</v>
      </c>
      <c r="N61" s="7"/>
      <c r="O61" s="6">
        <f>ROUND(SUM(O58:O60),5)</f>
        <v>4158.7299999999996</v>
      </c>
      <c r="P61" s="7"/>
      <c r="Q61" s="6">
        <f>ROUND(SUM(Q58:Q60),5)</f>
        <v>4429.01</v>
      </c>
      <c r="R61" s="7"/>
      <c r="S61" s="6">
        <f>ROUND(SUM(S58:S60),5)</f>
        <v>4785.3</v>
      </c>
      <c r="T61" s="7"/>
      <c r="U61" s="6">
        <f>ROUND(SUM(U58:U60),5)</f>
        <v>4074.09</v>
      </c>
      <c r="V61" s="7"/>
      <c r="W61" s="6">
        <f>ROUND(SUM(W58:W60),5)</f>
        <v>5360.43</v>
      </c>
      <c r="X61" s="7"/>
      <c r="Y61" s="6">
        <f>ROUND(SUM(Y58:Y60),5)</f>
        <v>4074.13</v>
      </c>
      <c r="Z61" s="7"/>
      <c r="AA61" s="6">
        <f>ROUND(SUM(AA58:AA60),5)</f>
        <v>5154.87</v>
      </c>
      <c r="AB61" s="7"/>
      <c r="AC61" s="6">
        <f>ROUND(SUM(AC58:AC60),5)</f>
        <v>4074.13</v>
      </c>
      <c r="AD61" s="7"/>
      <c r="AE61" s="6">
        <f>ROUND(SUM(AE58:AE60),5)</f>
        <v>4399.3100000000004</v>
      </c>
      <c r="AF61" s="7"/>
      <c r="AG61" s="6">
        <f t="shared" si="2"/>
        <v>53168.67</v>
      </c>
      <c r="AH61" s="7"/>
    </row>
    <row r="62" spans="1:34" x14ac:dyDescent="0.25">
      <c r="A62" s="2"/>
      <c r="B62" s="2"/>
      <c r="C62" s="2"/>
      <c r="D62" s="2"/>
      <c r="E62" s="2"/>
      <c r="F62" s="2" t="s">
        <v>75</v>
      </c>
      <c r="G62" s="2"/>
      <c r="H62" s="2"/>
      <c r="I62" s="6">
        <v>536.25</v>
      </c>
      <c r="J62" s="7"/>
      <c r="K62" s="6">
        <v>2145</v>
      </c>
      <c r="L62" s="7"/>
      <c r="M62" s="6">
        <v>247.5</v>
      </c>
      <c r="N62" s="7"/>
      <c r="O62" s="6">
        <v>7690</v>
      </c>
      <c r="P62" s="7"/>
      <c r="Q62" s="6">
        <v>1662.5</v>
      </c>
      <c r="R62" s="7"/>
      <c r="S62" s="6">
        <v>7130</v>
      </c>
      <c r="T62" s="7"/>
      <c r="U62" s="6">
        <v>3057.5</v>
      </c>
      <c r="V62" s="7"/>
      <c r="W62" s="6">
        <v>5000</v>
      </c>
      <c r="X62" s="7"/>
      <c r="Y62" s="6">
        <v>6901.5</v>
      </c>
      <c r="Z62" s="7"/>
      <c r="AA62" s="6">
        <v>9896</v>
      </c>
      <c r="AB62" s="7"/>
      <c r="AC62" s="6">
        <v>-2500</v>
      </c>
      <c r="AD62" s="7"/>
      <c r="AE62" s="6">
        <v>5000</v>
      </c>
      <c r="AF62" s="7"/>
      <c r="AG62" s="6">
        <f t="shared" si="2"/>
        <v>46766.25</v>
      </c>
      <c r="AH62" s="7"/>
    </row>
    <row r="63" spans="1:34" x14ac:dyDescent="0.25">
      <c r="A63" s="2"/>
      <c r="B63" s="2"/>
      <c r="C63" s="2"/>
      <c r="D63" s="2"/>
      <c r="E63" s="2"/>
      <c r="F63" s="2" t="s">
        <v>76</v>
      </c>
      <c r="G63" s="2"/>
      <c r="H63" s="2"/>
      <c r="I63" s="6">
        <v>0</v>
      </c>
      <c r="J63" s="7"/>
      <c r="K63" s="6">
        <v>0</v>
      </c>
      <c r="L63" s="7"/>
      <c r="M63" s="6">
        <v>0</v>
      </c>
      <c r="N63" s="7"/>
      <c r="O63" s="6">
        <v>0</v>
      </c>
      <c r="P63" s="7"/>
      <c r="Q63" s="6">
        <v>0</v>
      </c>
      <c r="R63" s="7"/>
      <c r="S63" s="6">
        <v>0</v>
      </c>
      <c r="T63" s="7"/>
      <c r="U63" s="6">
        <v>0</v>
      </c>
      <c r="V63" s="7"/>
      <c r="W63" s="6">
        <v>0</v>
      </c>
      <c r="X63" s="7"/>
      <c r="Y63" s="6">
        <v>92.84</v>
      </c>
      <c r="Z63" s="7"/>
      <c r="AA63" s="6">
        <v>0</v>
      </c>
      <c r="AB63" s="7"/>
      <c r="AC63" s="6">
        <v>0</v>
      </c>
      <c r="AD63" s="7"/>
      <c r="AE63" s="6">
        <v>0</v>
      </c>
      <c r="AF63" s="7"/>
      <c r="AG63" s="6">
        <f t="shared" si="2"/>
        <v>92.84</v>
      </c>
      <c r="AH63" s="7"/>
    </row>
    <row r="64" spans="1:34" ht="15.75" thickBot="1" x14ac:dyDescent="0.3">
      <c r="A64" s="2"/>
      <c r="B64" s="2"/>
      <c r="C64" s="2"/>
      <c r="D64" s="2"/>
      <c r="E64" s="2"/>
      <c r="F64" s="2" t="s">
        <v>77</v>
      </c>
      <c r="G64" s="2"/>
      <c r="H64" s="2"/>
      <c r="I64" s="9">
        <v>0</v>
      </c>
      <c r="J64" s="7"/>
      <c r="K64" s="9">
        <v>0</v>
      </c>
      <c r="L64" s="7"/>
      <c r="M64" s="9">
        <v>0</v>
      </c>
      <c r="N64" s="7"/>
      <c r="O64" s="9">
        <v>0</v>
      </c>
      <c r="P64" s="7"/>
      <c r="Q64" s="9">
        <v>0</v>
      </c>
      <c r="R64" s="7"/>
      <c r="S64" s="9">
        <v>0</v>
      </c>
      <c r="T64" s="7"/>
      <c r="U64" s="9">
        <v>0</v>
      </c>
      <c r="V64" s="7"/>
      <c r="W64" s="9">
        <v>0</v>
      </c>
      <c r="X64" s="7"/>
      <c r="Y64" s="9">
        <v>0</v>
      </c>
      <c r="Z64" s="7"/>
      <c r="AA64" s="9">
        <v>0</v>
      </c>
      <c r="AB64" s="7"/>
      <c r="AC64" s="9">
        <v>0</v>
      </c>
      <c r="AD64" s="7"/>
      <c r="AE64" s="9">
        <v>0</v>
      </c>
      <c r="AF64" s="7"/>
      <c r="AG64" s="9">
        <f t="shared" si="2"/>
        <v>0</v>
      </c>
      <c r="AH64" s="7"/>
    </row>
    <row r="65" spans="1:34" x14ac:dyDescent="0.25">
      <c r="A65" s="2"/>
      <c r="B65" s="2"/>
      <c r="C65" s="2"/>
      <c r="D65" s="2"/>
      <c r="E65" s="2" t="s">
        <v>78</v>
      </c>
      <c r="F65" s="2"/>
      <c r="G65" s="2"/>
      <c r="H65" s="2"/>
      <c r="I65" s="6">
        <f>ROUND(I47+I53+I57+SUM(I61:I64),5)</f>
        <v>536.25</v>
      </c>
      <c r="J65" s="7"/>
      <c r="K65" s="6">
        <f>ROUND(K47+K53+K57+SUM(K61:K64),5)</f>
        <v>49320.33</v>
      </c>
      <c r="L65" s="7"/>
      <c r="M65" s="6">
        <f>ROUND(M47+M53+M57+SUM(M61:M64),5)</f>
        <v>22758.06</v>
      </c>
      <c r="N65" s="7"/>
      <c r="O65" s="6">
        <f>ROUND(O47+O53+O57+SUM(O61:O64),5)</f>
        <v>30261.7</v>
      </c>
      <c r="P65" s="7"/>
      <c r="Q65" s="6">
        <f>ROUND(Q47+Q53+Q57+SUM(Q61:Q64),5)</f>
        <v>24117.51</v>
      </c>
      <c r="R65" s="7"/>
      <c r="S65" s="6">
        <f>ROUND(S47+S53+S57+SUM(S61:S64),5)</f>
        <v>30621.8</v>
      </c>
      <c r="T65" s="7"/>
      <c r="U65" s="6">
        <f>ROUND(U47+U53+U57+SUM(U61:U64),5)</f>
        <v>25184.14</v>
      </c>
      <c r="V65" s="7"/>
      <c r="W65" s="6">
        <f>ROUND(W47+W53+W57+SUM(W61:W64),5)</f>
        <v>28632.28</v>
      </c>
      <c r="X65" s="7"/>
      <c r="Y65" s="6">
        <f>ROUND(Y47+Y53+Y57+SUM(Y61:Y64),5)</f>
        <v>29616.74</v>
      </c>
      <c r="Z65" s="7"/>
      <c r="AA65" s="6">
        <f>ROUND(AA47+AA53+AA57+SUM(AA61:AA64),5)</f>
        <v>33382.07</v>
      </c>
      <c r="AB65" s="7"/>
      <c r="AC65" s="6">
        <f>ROUND(AC47+AC53+AC57+SUM(AC61:AC64),5)</f>
        <v>19574.13</v>
      </c>
      <c r="AD65" s="7"/>
      <c r="AE65" s="6">
        <f>ROUND(AE47+AE53+AE57+SUM(AE61:AE64),5)</f>
        <v>47032.07</v>
      </c>
      <c r="AF65" s="7"/>
      <c r="AG65" s="6">
        <f t="shared" si="2"/>
        <v>341037.08</v>
      </c>
      <c r="AH65" s="7"/>
    </row>
    <row r="66" spans="1:34" x14ac:dyDescent="0.25">
      <c r="A66" s="2"/>
      <c r="B66" s="2"/>
      <c r="C66" s="2"/>
      <c r="D66" s="2"/>
      <c r="E66" s="2" t="s">
        <v>79</v>
      </c>
      <c r="F66" s="2"/>
      <c r="G66" s="2"/>
      <c r="H66" s="2"/>
      <c r="I66" s="6"/>
      <c r="J66" s="7"/>
      <c r="K66" s="6"/>
      <c r="L66" s="7"/>
      <c r="M66" s="6"/>
      <c r="N66" s="7"/>
      <c r="O66" s="6"/>
      <c r="P66" s="7"/>
      <c r="Q66" s="6"/>
      <c r="R66" s="7"/>
      <c r="S66" s="6"/>
      <c r="T66" s="7"/>
      <c r="U66" s="6"/>
      <c r="V66" s="7"/>
      <c r="W66" s="6"/>
      <c r="X66" s="7"/>
      <c r="Y66" s="6"/>
      <c r="Z66" s="7"/>
      <c r="AA66" s="6"/>
      <c r="AB66" s="7"/>
      <c r="AC66" s="6"/>
      <c r="AD66" s="7"/>
      <c r="AE66" s="6"/>
      <c r="AF66" s="7"/>
      <c r="AG66" s="6"/>
      <c r="AH66" s="7"/>
    </row>
    <row r="67" spans="1:34" x14ac:dyDescent="0.25">
      <c r="A67" s="2"/>
      <c r="B67" s="2"/>
      <c r="C67" s="2"/>
      <c r="D67" s="2"/>
      <c r="E67" s="2"/>
      <c r="F67" s="2" t="s">
        <v>26</v>
      </c>
      <c r="G67" s="2"/>
      <c r="H67" s="2"/>
      <c r="I67" s="6">
        <v>0</v>
      </c>
      <c r="J67" s="7"/>
      <c r="K67" s="6">
        <v>0</v>
      </c>
      <c r="L67" s="7"/>
      <c r="M67" s="6">
        <v>0</v>
      </c>
      <c r="N67" s="7"/>
      <c r="O67" s="6">
        <v>0</v>
      </c>
      <c r="P67" s="7"/>
      <c r="Q67" s="6">
        <v>0</v>
      </c>
      <c r="R67" s="7"/>
      <c r="S67" s="6">
        <v>6067.46</v>
      </c>
      <c r="T67" s="7"/>
      <c r="U67" s="6">
        <v>0</v>
      </c>
      <c r="V67" s="7"/>
      <c r="W67" s="6">
        <v>0</v>
      </c>
      <c r="X67" s="7"/>
      <c r="Y67" s="6">
        <v>0</v>
      </c>
      <c r="Z67" s="7"/>
      <c r="AA67" s="6">
        <v>0</v>
      </c>
      <c r="AB67" s="7"/>
      <c r="AC67" s="6">
        <v>0</v>
      </c>
      <c r="AD67" s="7"/>
      <c r="AE67" s="6">
        <v>0</v>
      </c>
      <c r="AF67" s="7"/>
      <c r="AG67" s="6">
        <f>ROUND(I67+K67+M67+O67+Q67+S67+U67+W67+Y67+AA67+AC67+AE67,5)</f>
        <v>6067.46</v>
      </c>
      <c r="AH67" s="7"/>
    </row>
    <row r="68" spans="1:34" x14ac:dyDescent="0.25">
      <c r="A68" s="2"/>
      <c r="B68" s="2"/>
      <c r="C68" s="2"/>
      <c r="D68" s="2"/>
      <c r="E68" s="2"/>
      <c r="F68" s="2" t="s">
        <v>27</v>
      </c>
      <c r="G68" s="2"/>
      <c r="H68" s="2"/>
      <c r="I68" s="6">
        <v>0</v>
      </c>
      <c r="J68" s="7"/>
      <c r="K68" s="6">
        <v>0</v>
      </c>
      <c r="L68" s="7"/>
      <c r="M68" s="6">
        <v>0</v>
      </c>
      <c r="N68" s="7"/>
      <c r="O68" s="6">
        <v>0</v>
      </c>
      <c r="P68" s="7"/>
      <c r="Q68" s="6">
        <v>0</v>
      </c>
      <c r="R68" s="7"/>
      <c r="S68" s="6">
        <v>0</v>
      </c>
      <c r="T68" s="7"/>
      <c r="U68" s="6">
        <v>0</v>
      </c>
      <c r="V68" s="7"/>
      <c r="W68" s="6">
        <v>6091.88</v>
      </c>
      <c r="X68" s="7"/>
      <c r="Y68" s="6">
        <v>0</v>
      </c>
      <c r="Z68" s="7"/>
      <c r="AA68" s="6">
        <v>0</v>
      </c>
      <c r="AB68" s="7"/>
      <c r="AC68" s="6">
        <v>0</v>
      </c>
      <c r="AD68" s="7"/>
      <c r="AE68" s="6">
        <v>0</v>
      </c>
      <c r="AF68" s="7"/>
      <c r="AG68" s="6">
        <f>ROUND(I68+K68+M68+O68+Q68+S68+U68+W68+Y68+AA68+AC68+AE68,5)</f>
        <v>6091.88</v>
      </c>
      <c r="AH68" s="7"/>
    </row>
    <row r="69" spans="1:34" ht="15.75" thickBot="1" x14ac:dyDescent="0.3">
      <c r="A69" s="2"/>
      <c r="B69" s="2"/>
      <c r="C69" s="2"/>
      <c r="D69" s="2"/>
      <c r="E69" s="2"/>
      <c r="F69" s="2" t="s">
        <v>80</v>
      </c>
      <c r="G69" s="2"/>
      <c r="H69" s="2"/>
      <c r="I69" s="9">
        <v>0</v>
      </c>
      <c r="J69" s="7"/>
      <c r="K69" s="9">
        <v>0</v>
      </c>
      <c r="L69" s="7"/>
      <c r="M69" s="9">
        <v>0</v>
      </c>
      <c r="N69" s="7"/>
      <c r="O69" s="9">
        <v>0</v>
      </c>
      <c r="P69" s="7"/>
      <c r="Q69" s="9">
        <v>0</v>
      </c>
      <c r="R69" s="7"/>
      <c r="S69" s="9">
        <v>0</v>
      </c>
      <c r="T69" s="7"/>
      <c r="U69" s="9">
        <v>0</v>
      </c>
      <c r="V69" s="7"/>
      <c r="W69" s="9">
        <v>0</v>
      </c>
      <c r="X69" s="7"/>
      <c r="Y69" s="9">
        <v>0</v>
      </c>
      <c r="Z69" s="7"/>
      <c r="AA69" s="9">
        <v>0</v>
      </c>
      <c r="AB69" s="7"/>
      <c r="AC69" s="9">
        <v>0</v>
      </c>
      <c r="AD69" s="7"/>
      <c r="AE69" s="9">
        <v>0</v>
      </c>
      <c r="AF69" s="7"/>
      <c r="AG69" s="9">
        <f>ROUND(I69+K69+M69+O69+Q69+S69+U69+W69+Y69+AA69+AC69+AE69,5)</f>
        <v>0</v>
      </c>
      <c r="AH69" s="7"/>
    </row>
    <row r="70" spans="1:34" x14ac:dyDescent="0.25">
      <c r="A70" s="2"/>
      <c r="B70" s="2"/>
      <c r="C70" s="2"/>
      <c r="D70" s="2"/>
      <c r="E70" s="2" t="s">
        <v>81</v>
      </c>
      <c r="F70" s="2"/>
      <c r="G70" s="2"/>
      <c r="H70" s="2"/>
      <c r="I70" s="6">
        <f>ROUND(SUM(I66:I69),5)</f>
        <v>0</v>
      </c>
      <c r="J70" s="7"/>
      <c r="K70" s="6">
        <f>ROUND(SUM(K66:K69),5)</f>
        <v>0</v>
      </c>
      <c r="L70" s="7"/>
      <c r="M70" s="6">
        <f>ROUND(SUM(M66:M69),5)</f>
        <v>0</v>
      </c>
      <c r="N70" s="7"/>
      <c r="O70" s="6">
        <f>ROUND(SUM(O66:O69),5)</f>
        <v>0</v>
      </c>
      <c r="P70" s="7"/>
      <c r="Q70" s="6">
        <f>ROUND(SUM(Q66:Q69),5)</f>
        <v>0</v>
      </c>
      <c r="R70" s="7"/>
      <c r="S70" s="6">
        <f>ROUND(SUM(S66:S69),5)</f>
        <v>6067.46</v>
      </c>
      <c r="T70" s="7"/>
      <c r="U70" s="6">
        <f>ROUND(SUM(U66:U69),5)</f>
        <v>0</v>
      </c>
      <c r="V70" s="7"/>
      <c r="W70" s="6">
        <f>ROUND(SUM(W66:W69),5)</f>
        <v>6091.88</v>
      </c>
      <c r="X70" s="7"/>
      <c r="Y70" s="6">
        <f>ROUND(SUM(Y66:Y69),5)</f>
        <v>0</v>
      </c>
      <c r="Z70" s="7"/>
      <c r="AA70" s="6">
        <f>ROUND(SUM(AA66:AA69),5)</f>
        <v>0</v>
      </c>
      <c r="AB70" s="7"/>
      <c r="AC70" s="6">
        <f>ROUND(SUM(AC66:AC69),5)</f>
        <v>0</v>
      </c>
      <c r="AD70" s="7"/>
      <c r="AE70" s="6">
        <f>ROUND(SUM(AE66:AE69),5)</f>
        <v>0</v>
      </c>
      <c r="AF70" s="7"/>
      <c r="AG70" s="6">
        <f>ROUND(I70+K70+M70+O70+Q70+S70+U70+W70+Y70+AA70+AC70+AE70,5)</f>
        <v>12159.34</v>
      </c>
      <c r="AH70" s="7"/>
    </row>
    <row r="71" spans="1:34" x14ac:dyDescent="0.25">
      <c r="A71" s="2"/>
      <c r="B71" s="2"/>
      <c r="C71" s="2"/>
      <c r="D71" s="2"/>
      <c r="E71" s="2" t="s">
        <v>82</v>
      </c>
      <c r="F71" s="2"/>
      <c r="G71" s="2"/>
      <c r="H71" s="2"/>
      <c r="I71" s="6"/>
      <c r="J71" s="7"/>
      <c r="K71" s="6"/>
      <c r="L71" s="7"/>
      <c r="M71" s="6"/>
      <c r="N71" s="7"/>
      <c r="O71" s="6"/>
      <c r="P71" s="7"/>
      <c r="Q71" s="6"/>
      <c r="R71" s="7"/>
      <c r="S71" s="6"/>
      <c r="T71" s="7"/>
      <c r="U71" s="6"/>
      <c r="V71" s="7"/>
      <c r="W71" s="6"/>
      <c r="X71" s="7"/>
      <c r="Y71" s="6"/>
      <c r="Z71" s="7"/>
      <c r="AA71" s="6"/>
      <c r="AB71" s="7"/>
      <c r="AC71" s="6"/>
      <c r="AD71" s="7"/>
      <c r="AE71" s="6"/>
      <c r="AF71" s="7"/>
      <c r="AG71" s="6"/>
      <c r="AH71" s="7"/>
    </row>
    <row r="72" spans="1:34" x14ac:dyDescent="0.25">
      <c r="A72" s="2"/>
      <c r="B72" s="2"/>
      <c r="C72" s="2"/>
      <c r="D72" s="2"/>
      <c r="E72" s="2"/>
      <c r="F72" s="2" t="s">
        <v>22</v>
      </c>
      <c r="G72" s="2"/>
      <c r="H72" s="2"/>
      <c r="I72" s="6">
        <v>0</v>
      </c>
      <c r="J72" s="7"/>
      <c r="K72" s="6">
        <v>0</v>
      </c>
      <c r="L72" s="7"/>
      <c r="M72" s="6">
        <v>0</v>
      </c>
      <c r="N72" s="7"/>
      <c r="O72" s="6">
        <v>0</v>
      </c>
      <c r="P72" s="7"/>
      <c r="Q72" s="6">
        <v>460</v>
      </c>
      <c r="R72" s="7"/>
      <c r="S72" s="6">
        <v>0</v>
      </c>
      <c r="T72" s="7"/>
      <c r="U72" s="6">
        <v>130.94</v>
      </c>
      <c r="V72" s="7"/>
      <c r="W72" s="6">
        <v>23198.83</v>
      </c>
      <c r="X72" s="7"/>
      <c r="Y72" s="6">
        <v>2250</v>
      </c>
      <c r="Z72" s="7"/>
      <c r="AA72" s="6">
        <v>0</v>
      </c>
      <c r="AB72" s="7"/>
      <c r="AC72" s="6">
        <v>400</v>
      </c>
      <c r="AD72" s="7"/>
      <c r="AE72" s="6">
        <v>0</v>
      </c>
      <c r="AF72" s="7"/>
      <c r="AG72" s="6">
        <f>ROUND(I72+K72+M72+O72+Q72+S72+U72+W72+Y72+AA72+AC72+AE72,5)</f>
        <v>26439.77</v>
      </c>
      <c r="AH72" s="7"/>
    </row>
    <row r="73" spans="1:34" x14ac:dyDescent="0.25">
      <c r="A73" s="2"/>
      <c r="B73" s="2"/>
      <c r="C73" s="2"/>
      <c r="D73" s="2"/>
      <c r="E73" s="2"/>
      <c r="F73" s="2" t="s">
        <v>21</v>
      </c>
      <c r="G73" s="2"/>
      <c r="H73" s="2"/>
      <c r="I73" s="6">
        <v>0</v>
      </c>
      <c r="J73" s="7"/>
      <c r="K73" s="6">
        <v>0</v>
      </c>
      <c r="L73" s="7"/>
      <c r="M73" s="6">
        <v>0</v>
      </c>
      <c r="N73" s="7"/>
      <c r="O73" s="6">
        <v>1500</v>
      </c>
      <c r="P73" s="7"/>
      <c r="Q73" s="6">
        <v>400</v>
      </c>
      <c r="R73" s="7"/>
      <c r="S73" s="6">
        <v>24943.21</v>
      </c>
      <c r="T73" s="7"/>
      <c r="U73" s="6">
        <v>0</v>
      </c>
      <c r="V73" s="7"/>
      <c r="W73" s="6">
        <v>0</v>
      </c>
      <c r="X73" s="7"/>
      <c r="Y73" s="6">
        <v>0</v>
      </c>
      <c r="Z73" s="7"/>
      <c r="AA73" s="6">
        <v>0</v>
      </c>
      <c r="AB73" s="7"/>
      <c r="AC73" s="6">
        <v>0</v>
      </c>
      <c r="AD73" s="7"/>
      <c r="AE73" s="6">
        <v>0</v>
      </c>
      <c r="AF73" s="7"/>
      <c r="AG73" s="6">
        <f>ROUND(I73+K73+M73+O73+Q73+S73+U73+W73+Y73+AA73+AC73+AE73,5)</f>
        <v>26843.21</v>
      </c>
      <c r="AH73" s="7"/>
    </row>
    <row r="74" spans="1:34" ht="15.75" thickBot="1" x14ac:dyDescent="0.3">
      <c r="A74" s="2"/>
      <c r="B74" s="2"/>
      <c r="C74" s="2"/>
      <c r="D74" s="2"/>
      <c r="E74" s="2"/>
      <c r="F74" s="2" t="s">
        <v>83</v>
      </c>
      <c r="G74" s="2"/>
      <c r="H74" s="2"/>
      <c r="I74" s="9">
        <v>0</v>
      </c>
      <c r="J74" s="7"/>
      <c r="K74" s="9">
        <v>0</v>
      </c>
      <c r="L74" s="7"/>
      <c r="M74" s="9">
        <v>0</v>
      </c>
      <c r="N74" s="7"/>
      <c r="O74" s="9">
        <v>0</v>
      </c>
      <c r="P74" s="7"/>
      <c r="Q74" s="9">
        <v>0</v>
      </c>
      <c r="R74" s="7"/>
      <c r="S74" s="9">
        <v>0</v>
      </c>
      <c r="T74" s="7"/>
      <c r="U74" s="9">
        <v>0</v>
      </c>
      <c r="V74" s="7"/>
      <c r="W74" s="9">
        <v>0</v>
      </c>
      <c r="X74" s="7"/>
      <c r="Y74" s="9">
        <v>0</v>
      </c>
      <c r="Z74" s="7"/>
      <c r="AA74" s="9">
        <v>0</v>
      </c>
      <c r="AB74" s="7"/>
      <c r="AC74" s="9">
        <v>0</v>
      </c>
      <c r="AD74" s="7"/>
      <c r="AE74" s="9">
        <v>0</v>
      </c>
      <c r="AF74" s="7"/>
      <c r="AG74" s="9">
        <f>ROUND(I74+K74+M74+O74+Q74+S74+U74+W74+Y74+AA74+AC74+AE74,5)</f>
        <v>0</v>
      </c>
      <c r="AH74" s="7"/>
    </row>
    <row r="75" spans="1:34" x14ac:dyDescent="0.25">
      <c r="A75" s="2"/>
      <c r="B75" s="2"/>
      <c r="C75" s="2"/>
      <c r="D75" s="2"/>
      <c r="E75" s="2" t="s">
        <v>84</v>
      </c>
      <c r="F75" s="2"/>
      <c r="G75" s="2"/>
      <c r="H75" s="2"/>
      <c r="I75" s="6">
        <f>ROUND(SUM(I71:I74),5)</f>
        <v>0</v>
      </c>
      <c r="J75" s="7"/>
      <c r="K75" s="6">
        <f>ROUND(SUM(K71:K74),5)</f>
        <v>0</v>
      </c>
      <c r="L75" s="7"/>
      <c r="M75" s="6">
        <f>ROUND(SUM(M71:M74),5)</f>
        <v>0</v>
      </c>
      <c r="N75" s="7"/>
      <c r="O75" s="6">
        <f>ROUND(SUM(O71:O74),5)</f>
        <v>1500</v>
      </c>
      <c r="P75" s="7"/>
      <c r="Q75" s="6">
        <f>ROUND(SUM(Q71:Q74),5)</f>
        <v>860</v>
      </c>
      <c r="R75" s="7"/>
      <c r="S75" s="6">
        <f>ROUND(SUM(S71:S74),5)</f>
        <v>24943.21</v>
      </c>
      <c r="T75" s="7"/>
      <c r="U75" s="6">
        <f>ROUND(SUM(U71:U74),5)</f>
        <v>130.94</v>
      </c>
      <c r="V75" s="7"/>
      <c r="W75" s="6">
        <f>ROUND(SUM(W71:W74),5)</f>
        <v>23198.83</v>
      </c>
      <c r="X75" s="7"/>
      <c r="Y75" s="6">
        <f>ROUND(SUM(Y71:Y74),5)</f>
        <v>2250</v>
      </c>
      <c r="Z75" s="7"/>
      <c r="AA75" s="6">
        <f>ROUND(SUM(AA71:AA74),5)</f>
        <v>0</v>
      </c>
      <c r="AB75" s="7"/>
      <c r="AC75" s="6">
        <f>ROUND(SUM(AC71:AC74),5)</f>
        <v>400</v>
      </c>
      <c r="AD75" s="7"/>
      <c r="AE75" s="6">
        <f>ROUND(SUM(AE71:AE74),5)</f>
        <v>0</v>
      </c>
      <c r="AF75" s="7"/>
      <c r="AG75" s="6">
        <f>ROUND(I75+K75+M75+O75+Q75+S75+U75+W75+Y75+AA75+AC75+AE75,5)</f>
        <v>53282.98</v>
      </c>
      <c r="AH75" s="7"/>
    </row>
    <row r="76" spans="1:34" x14ac:dyDescent="0.25">
      <c r="A76" s="2"/>
      <c r="B76" s="2"/>
      <c r="C76" s="2"/>
      <c r="D76" s="2"/>
      <c r="E76" s="2" t="s">
        <v>85</v>
      </c>
      <c r="F76" s="2"/>
      <c r="G76" s="2"/>
      <c r="H76" s="2"/>
      <c r="I76" s="6"/>
      <c r="J76" s="7"/>
      <c r="K76" s="6"/>
      <c r="L76" s="7"/>
      <c r="M76" s="6"/>
      <c r="N76" s="7"/>
      <c r="O76" s="6"/>
      <c r="P76" s="7"/>
      <c r="Q76" s="6"/>
      <c r="R76" s="7"/>
      <c r="S76" s="6"/>
      <c r="T76" s="7"/>
      <c r="U76" s="6"/>
      <c r="V76" s="7"/>
      <c r="W76" s="6"/>
      <c r="X76" s="7"/>
      <c r="Y76" s="6"/>
      <c r="Z76" s="7"/>
      <c r="AA76" s="6"/>
      <c r="AB76" s="7"/>
      <c r="AC76" s="6"/>
      <c r="AD76" s="7"/>
      <c r="AE76" s="6"/>
      <c r="AF76" s="7"/>
      <c r="AG76" s="6"/>
      <c r="AH76" s="7"/>
    </row>
    <row r="77" spans="1:34" x14ac:dyDescent="0.25">
      <c r="A77" s="2"/>
      <c r="B77" s="2"/>
      <c r="C77" s="2"/>
      <c r="D77" s="2"/>
      <c r="E77" s="2"/>
      <c r="F77" s="2" t="s">
        <v>86</v>
      </c>
      <c r="G77" s="2"/>
      <c r="H77" s="2"/>
      <c r="I77" s="6">
        <v>1247</v>
      </c>
      <c r="J77" s="7"/>
      <c r="K77" s="6">
        <v>0</v>
      </c>
      <c r="L77" s="7"/>
      <c r="M77" s="6">
        <v>0</v>
      </c>
      <c r="N77" s="7"/>
      <c r="O77" s="6">
        <v>0</v>
      </c>
      <c r="P77" s="7"/>
      <c r="Q77" s="6">
        <v>0</v>
      </c>
      <c r="R77" s="7"/>
      <c r="S77" s="6">
        <v>0</v>
      </c>
      <c r="T77" s="7"/>
      <c r="U77" s="6">
        <v>0</v>
      </c>
      <c r="V77" s="7"/>
      <c r="W77" s="6">
        <v>0</v>
      </c>
      <c r="X77" s="7"/>
      <c r="Y77" s="6">
        <v>0</v>
      </c>
      <c r="Z77" s="7"/>
      <c r="AA77" s="6">
        <v>0</v>
      </c>
      <c r="AB77" s="7"/>
      <c r="AC77" s="6">
        <v>0</v>
      </c>
      <c r="AD77" s="7"/>
      <c r="AE77" s="6">
        <v>0</v>
      </c>
      <c r="AF77" s="7"/>
      <c r="AG77" s="6">
        <f t="shared" ref="AG77:AG85" si="3">ROUND(I77+K77+M77+O77+Q77+S77+U77+W77+Y77+AA77+AC77+AE77,5)</f>
        <v>1247</v>
      </c>
      <c r="AH77" s="7"/>
    </row>
    <row r="78" spans="1:34" x14ac:dyDescent="0.25">
      <c r="A78" s="2"/>
      <c r="B78" s="2"/>
      <c r="C78" s="2"/>
      <c r="D78" s="2"/>
      <c r="E78" s="2"/>
      <c r="F78" s="2" t="s">
        <v>87</v>
      </c>
      <c r="G78" s="2"/>
      <c r="H78" s="2"/>
      <c r="I78" s="6">
        <v>0</v>
      </c>
      <c r="J78" s="7"/>
      <c r="K78" s="6">
        <v>0</v>
      </c>
      <c r="L78" s="7"/>
      <c r="M78" s="6">
        <v>0</v>
      </c>
      <c r="N78" s="7"/>
      <c r="O78" s="6">
        <v>0</v>
      </c>
      <c r="P78" s="7"/>
      <c r="Q78" s="6">
        <v>0</v>
      </c>
      <c r="R78" s="7"/>
      <c r="S78" s="6">
        <v>0</v>
      </c>
      <c r="T78" s="7"/>
      <c r="U78" s="6">
        <v>0</v>
      </c>
      <c r="V78" s="7"/>
      <c r="W78" s="6">
        <v>0</v>
      </c>
      <c r="X78" s="7"/>
      <c r="Y78" s="6">
        <v>2528</v>
      </c>
      <c r="Z78" s="7"/>
      <c r="AA78" s="6">
        <v>0</v>
      </c>
      <c r="AB78" s="7"/>
      <c r="AC78" s="6">
        <v>0</v>
      </c>
      <c r="AD78" s="7"/>
      <c r="AE78" s="6">
        <v>0</v>
      </c>
      <c r="AF78" s="7"/>
      <c r="AG78" s="6">
        <f t="shared" si="3"/>
        <v>2528</v>
      </c>
      <c r="AH78" s="7"/>
    </row>
    <row r="79" spans="1:34" x14ac:dyDescent="0.25">
      <c r="A79" s="2"/>
      <c r="B79" s="2"/>
      <c r="C79" s="2"/>
      <c r="D79" s="2"/>
      <c r="E79" s="2"/>
      <c r="F79" s="2" t="s">
        <v>88</v>
      </c>
      <c r="G79" s="2"/>
      <c r="H79" s="2"/>
      <c r="I79" s="6">
        <v>0</v>
      </c>
      <c r="J79" s="7"/>
      <c r="K79" s="6">
        <v>0</v>
      </c>
      <c r="L79" s="7"/>
      <c r="M79" s="6">
        <v>0</v>
      </c>
      <c r="N79" s="7"/>
      <c r="O79" s="6">
        <v>0</v>
      </c>
      <c r="P79" s="7"/>
      <c r="Q79" s="6">
        <v>0</v>
      </c>
      <c r="R79" s="7"/>
      <c r="S79" s="6">
        <v>0</v>
      </c>
      <c r="T79" s="7"/>
      <c r="U79" s="6">
        <v>0</v>
      </c>
      <c r="V79" s="7"/>
      <c r="W79" s="6">
        <v>0</v>
      </c>
      <c r="X79" s="7"/>
      <c r="Y79" s="6">
        <v>0</v>
      </c>
      <c r="Z79" s="7"/>
      <c r="AA79" s="6">
        <v>0</v>
      </c>
      <c r="AB79" s="7"/>
      <c r="AC79" s="6">
        <v>0</v>
      </c>
      <c r="AD79" s="7"/>
      <c r="AE79" s="6">
        <v>0</v>
      </c>
      <c r="AF79" s="7"/>
      <c r="AG79" s="6">
        <f t="shared" si="3"/>
        <v>0</v>
      </c>
      <c r="AH79" s="7"/>
    </row>
    <row r="80" spans="1:34" x14ac:dyDescent="0.25">
      <c r="A80" s="2"/>
      <c r="B80" s="2"/>
      <c r="C80" s="2"/>
      <c r="D80" s="2"/>
      <c r="E80" s="2"/>
      <c r="F80" s="2" t="s">
        <v>89</v>
      </c>
      <c r="G80" s="2"/>
      <c r="H80" s="2"/>
      <c r="I80" s="6">
        <v>5197.7</v>
      </c>
      <c r="J80" s="7"/>
      <c r="K80" s="6">
        <v>1197.7</v>
      </c>
      <c r="L80" s="7"/>
      <c r="M80" s="6">
        <v>1197.7</v>
      </c>
      <c r="N80" s="7"/>
      <c r="O80" s="6">
        <v>1197.7</v>
      </c>
      <c r="P80" s="7"/>
      <c r="Q80" s="6">
        <v>1197.7</v>
      </c>
      <c r="R80" s="7"/>
      <c r="S80" s="6">
        <v>1197.7</v>
      </c>
      <c r="T80" s="7"/>
      <c r="U80" s="6">
        <v>1211.7</v>
      </c>
      <c r="V80" s="7"/>
      <c r="W80" s="6">
        <v>1211.7</v>
      </c>
      <c r="X80" s="7"/>
      <c r="Y80" s="6">
        <v>1211.7</v>
      </c>
      <c r="Z80" s="7"/>
      <c r="AA80" s="6">
        <v>1211.7</v>
      </c>
      <c r="AB80" s="7"/>
      <c r="AC80" s="6">
        <v>1211.7</v>
      </c>
      <c r="AD80" s="7"/>
      <c r="AE80" s="6">
        <f>1223.2+1293</f>
        <v>2516.1999999999998</v>
      </c>
      <c r="AF80" s="7"/>
      <c r="AG80" s="6">
        <f t="shared" si="3"/>
        <v>19760.900000000001</v>
      </c>
      <c r="AH80" s="7"/>
    </row>
    <row r="81" spans="1:34" x14ac:dyDescent="0.25">
      <c r="A81" s="2"/>
      <c r="B81" s="2"/>
      <c r="C81" s="2"/>
      <c r="D81" s="2"/>
      <c r="E81" s="2"/>
      <c r="F81" s="2" t="s">
        <v>90</v>
      </c>
      <c r="G81" s="2"/>
      <c r="H81" s="2"/>
      <c r="I81" s="6">
        <v>0</v>
      </c>
      <c r="J81" s="7"/>
      <c r="K81" s="6">
        <v>328.92</v>
      </c>
      <c r="L81" s="7"/>
      <c r="M81" s="6">
        <v>164.46</v>
      </c>
      <c r="N81" s="7"/>
      <c r="O81" s="6">
        <v>164.46</v>
      </c>
      <c r="P81" s="7"/>
      <c r="Q81" s="6">
        <v>164.46</v>
      </c>
      <c r="R81" s="7"/>
      <c r="S81" s="6">
        <v>164.46</v>
      </c>
      <c r="T81" s="7"/>
      <c r="U81" s="6">
        <v>164.46</v>
      </c>
      <c r="V81" s="7"/>
      <c r="W81" s="6">
        <v>328.92</v>
      </c>
      <c r="X81" s="7"/>
      <c r="Y81" s="6">
        <v>0</v>
      </c>
      <c r="Z81" s="7"/>
      <c r="AA81" s="6">
        <v>164.46</v>
      </c>
      <c r="AB81" s="7"/>
      <c r="AC81" s="6">
        <v>328.92</v>
      </c>
      <c r="AD81" s="7"/>
      <c r="AE81" s="6">
        <v>6.39</v>
      </c>
      <c r="AF81" s="7"/>
      <c r="AG81" s="6">
        <f t="shared" si="3"/>
        <v>1979.91</v>
      </c>
      <c r="AH81" s="7"/>
    </row>
    <row r="82" spans="1:34" x14ac:dyDescent="0.25">
      <c r="A82" s="2"/>
      <c r="B82" s="2"/>
      <c r="C82" s="2"/>
      <c r="D82" s="2"/>
      <c r="E82" s="2"/>
      <c r="F82" s="2" t="s">
        <v>91</v>
      </c>
      <c r="G82" s="2"/>
      <c r="H82" s="2"/>
      <c r="I82" s="6">
        <v>0</v>
      </c>
      <c r="J82" s="7"/>
      <c r="K82" s="6">
        <v>0</v>
      </c>
      <c r="L82" s="7"/>
      <c r="M82" s="6">
        <v>0</v>
      </c>
      <c r="N82" s="7"/>
      <c r="O82" s="6">
        <v>0</v>
      </c>
      <c r="P82" s="7"/>
      <c r="Q82" s="6">
        <v>0</v>
      </c>
      <c r="R82" s="7"/>
      <c r="S82" s="6">
        <v>0</v>
      </c>
      <c r="T82" s="7"/>
      <c r="U82" s="6">
        <v>0</v>
      </c>
      <c r="V82" s="7"/>
      <c r="W82" s="6">
        <v>0</v>
      </c>
      <c r="X82" s="7"/>
      <c r="Y82" s="6">
        <v>0</v>
      </c>
      <c r="Z82" s="7"/>
      <c r="AA82" s="6">
        <v>0</v>
      </c>
      <c r="AB82" s="7"/>
      <c r="AC82" s="6">
        <v>0</v>
      </c>
      <c r="AD82" s="7"/>
      <c r="AE82" s="6">
        <v>0</v>
      </c>
      <c r="AF82" s="7"/>
      <c r="AG82" s="6">
        <f t="shared" si="3"/>
        <v>0</v>
      </c>
      <c r="AH82" s="7"/>
    </row>
    <row r="83" spans="1:34" x14ac:dyDescent="0.25">
      <c r="A83" s="2"/>
      <c r="B83" s="2"/>
      <c r="C83" s="2"/>
      <c r="D83" s="2"/>
      <c r="E83" s="2"/>
      <c r="F83" s="2" t="s">
        <v>92</v>
      </c>
      <c r="G83" s="2"/>
      <c r="H83" s="2"/>
      <c r="I83" s="6">
        <v>494</v>
      </c>
      <c r="J83" s="7"/>
      <c r="K83" s="6">
        <v>0</v>
      </c>
      <c r="L83" s="7"/>
      <c r="M83" s="6">
        <v>0</v>
      </c>
      <c r="N83" s="7"/>
      <c r="O83" s="6">
        <v>0</v>
      </c>
      <c r="P83" s="7"/>
      <c r="Q83" s="6">
        <v>0</v>
      </c>
      <c r="R83" s="7"/>
      <c r="S83" s="6">
        <v>0</v>
      </c>
      <c r="T83" s="7"/>
      <c r="U83" s="6">
        <v>0</v>
      </c>
      <c r="V83" s="7"/>
      <c r="W83" s="6">
        <v>0</v>
      </c>
      <c r="X83" s="7"/>
      <c r="Y83" s="6">
        <v>0</v>
      </c>
      <c r="Z83" s="7"/>
      <c r="AA83" s="6">
        <v>0</v>
      </c>
      <c r="AB83" s="7"/>
      <c r="AC83" s="6">
        <v>0</v>
      </c>
      <c r="AD83" s="7"/>
      <c r="AE83" s="6">
        <v>0</v>
      </c>
      <c r="AF83" s="7"/>
      <c r="AG83" s="6">
        <f t="shared" si="3"/>
        <v>494</v>
      </c>
      <c r="AH83" s="7"/>
    </row>
    <row r="84" spans="1:34" ht="15.75" thickBot="1" x14ac:dyDescent="0.3">
      <c r="A84" s="2"/>
      <c r="B84" s="2"/>
      <c r="C84" s="2"/>
      <c r="D84" s="2"/>
      <c r="E84" s="2"/>
      <c r="F84" s="2" t="s">
        <v>93</v>
      </c>
      <c r="G84" s="2"/>
      <c r="H84" s="2"/>
      <c r="I84" s="9">
        <v>0</v>
      </c>
      <c r="J84" s="7"/>
      <c r="K84" s="9">
        <v>0</v>
      </c>
      <c r="L84" s="7"/>
      <c r="M84" s="9">
        <v>131</v>
      </c>
      <c r="N84" s="7"/>
      <c r="O84" s="9">
        <v>0</v>
      </c>
      <c r="P84" s="7"/>
      <c r="Q84" s="9">
        <v>0</v>
      </c>
      <c r="R84" s="7"/>
      <c r="S84" s="9">
        <v>0</v>
      </c>
      <c r="T84" s="7"/>
      <c r="U84" s="9">
        <v>0</v>
      </c>
      <c r="V84" s="7"/>
      <c r="W84" s="9">
        <v>0</v>
      </c>
      <c r="X84" s="7"/>
      <c r="Y84" s="9">
        <v>0</v>
      </c>
      <c r="Z84" s="7"/>
      <c r="AA84" s="9">
        <v>0</v>
      </c>
      <c r="AB84" s="7"/>
      <c r="AC84" s="9">
        <v>0</v>
      </c>
      <c r="AD84" s="7"/>
      <c r="AE84" s="9">
        <v>0</v>
      </c>
      <c r="AF84" s="7"/>
      <c r="AG84" s="9">
        <f t="shared" si="3"/>
        <v>131</v>
      </c>
      <c r="AH84" s="7"/>
    </row>
    <row r="85" spans="1:34" x14ac:dyDescent="0.25">
      <c r="A85" s="2"/>
      <c r="B85" s="2"/>
      <c r="C85" s="2"/>
      <c r="D85" s="2"/>
      <c r="E85" s="2" t="s">
        <v>94</v>
      </c>
      <c r="F85" s="2"/>
      <c r="G85" s="2"/>
      <c r="H85" s="2"/>
      <c r="I85" s="6">
        <f>ROUND(SUM(I76:I84),5)</f>
        <v>6938.7</v>
      </c>
      <c r="J85" s="7"/>
      <c r="K85" s="6">
        <f>ROUND(SUM(K76:K84),5)</f>
        <v>1526.62</v>
      </c>
      <c r="L85" s="7"/>
      <c r="M85" s="6">
        <f>ROUND(SUM(M76:M84),5)</f>
        <v>1493.16</v>
      </c>
      <c r="N85" s="7"/>
      <c r="O85" s="6">
        <f>ROUND(SUM(O76:O84),5)</f>
        <v>1362.16</v>
      </c>
      <c r="P85" s="7"/>
      <c r="Q85" s="6">
        <f>ROUND(SUM(Q76:Q84),5)</f>
        <v>1362.16</v>
      </c>
      <c r="R85" s="7"/>
      <c r="S85" s="6">
        <f>ROUND(SUM(S76:S84),5)</f>
        <v>1362.16</v>
      </c>
      <c r="T85" s="7"/>
      <c r="U85" s="6">
        <f>ROUND(SUM(U76:U84),5)</f>
        <v>1376.16</v>
      </c>
      <c r="V85" s="7"/>
      <c r="W85" s="6">
        <f>ROUND(SUM(W76:W84),5)</f>
        <v>1540.62</v>
      </c>
      <c r="X85" s="7"/>
      <c r="Y85" s="6">
        <f>ROUND(SUM(Y76:Y84),5)</f>
        <v>3739.7</v>
      </c>
      <c r="Z85" s="7"/>
      <c r="AA85" s="6">
        <f>ROUND(SUM(AA76:AA84),5)</f>
        <v>1376.16</v>
      </c>
      <c r="AB85" s="7"/>
      <c r="AC85" s="6">
        <f>ROUND(SUM(AC76:AC84),5)</f>
        <v>1540.62</v>
      </c>
      <c r="AD85" s="7"/>
      <c r="AE85" s="6">
        <f>ROUND(SUM(AE76:AE84),5)</f>
        <v>2522.59</v>
      </c>
      <c r="AF85" s="7"/>
      <c r="AG85" s="6">
        <f t="shared" si="3"/>
        <v>26140.81</v>
      </c>
      <c r="AH85" s="7"/>
    </row>
    <row r="86" spans="1:34" x14ac:dyDescent="0.25">
      <c r="A86" s="2"/>
      <c r="B86" s="2"/>
      <c r="C86" s="2"/>
      <c r="D86" s="2"/>
      <c r="E86" s="2" t="s">
        <v>95</v>
      </c>
      <c r="F86" s="2"/>
      <c r="G86" s="2"/>
      <c r="H86" s="2"/>
      <c r="I86" s="6"/>
      <c r="J86" s="7"/>
      <c r="K86" s="6"/>
      <c r="L86" s="7"/>
      <c r="M86" s="6"/>
      <c r="N86" s="7"/>
      <c r="O86" s="6"/>
      <c r="P86" s="7"/>
      <c r="Q86" s="6"/>
      <c r="R86" s="7"/>
      <c r="S86" s="6"/>
      <c r="T86" s="7"/>
      <c r="U86" s="6"/>
      <c r="V86" s="7"/>
      <c r="W86" s="6"/>
      <c r="X86" s="7"/>
      <c r="Y86" s="6"/>
      <c r="Z86" s="7"/>
      <c r="AA86" s="6"/>
      <c r="AB86" s="7"/>
      <c r="AC86" s="6"/>
      <c r="AD86" s="7"/>
      <c r="AE86" s="6"/>
      <c r="AF86" s="7"/>
      <c r="AG86" s="6"/>
      <c r="AH86" s="7"/>
    </row>
    <row r="87" spans="1:34" x14ac:dyDescent="0.25">
      <c r="A87" s="2"/>
      <c r="B87" s="2"/>
      <c r="C87" s="2"/>
      <c r="D87" s="2"/>
      <c r="E87" s="2"/>
      <c r="F87" s="2" t="s">
        <v>96</v>
      </c>
      <c r="G87" s="2"/>
      <c r="H87" s="2"/>
      <c r="I87" s="6">
        <v>0</v>
      </c>
      <c r="J87" s="7"/>
      <c r="K87" s="6">
        <v>500</v>
      </c>
      <c r="L87" s="7"/>
      <c r="M87" s="6">
        <v>0</v>
      </c>
      <c r="N87" s="7"/>
      <c r="O87" s="6">
        <v>0</v>
      </c>
      <c r="P87" s="7"/>
      <c r="Q87" s="6">
        <v>3794.58</v>
      </c>
      <c r="R87" s="7"/>
      <c r="S87" s="6">
        <v>0</v>
      </c>
      <c r="T87" s="7"/>
      <c r="U87" s="6">
        <v>0</v>
      </c>
      <c r="V87" s="7"/>
      <c r="W87" s="6">
        <v>107.8</v>
      </c>
      <c r="X87" s="7"/>
      <c r="Y87" s="6">
        <v>1080</v>
      </c>
      <c r="Z87" s="7"/>
      <c r="AA87" s="6">
        <v>5683.18</v>
      </c>
      <c r="AB87" s="7"/>
      <c r="AC87" s="6">
        <v>50454.37</v>
      </c>
      <c r="AD87" s="7"/>
      <c r="AE87" s="6">
        <v>0</v>
      </c>
      <c r="AF87" s="7"/>
      <c r="AG87" s="6">
        <f>ROUND(I87+K87+M87+O87+Q87+S87+U87+W87+Y87+AA87+AC87+AE87,5)</f>
        <v>61619.93</v>
      </c>
      <c r="AH87" s="7"/>
    </row>
    <row r="88" spans="1:34" x14ac:dyDescent="0.25">
      <c r="A88" s="2"/>
      <c r="B88" s="2"/>
      <c r="C88" s="2"/>
      <c r="D88" s="2"/>
      <c r="E88" s="2"/>
      <c r="F88" s="2" t="s">
        <v>97</v>
      </c>
      <c r="G88" s="2"/>
      <c r="H88" s="2"/>
      <c r="I88" s="6"/>
      <c r="J88" s="7"/>
      <c r="K88" s="6"/>
      <c r="L88" s="7"/>
      <c r="M88" s="6"/>
      <c r="N88" s="7"/>
      <c r="O88" s="6"/>
      <c r="P88" s="7"/>
      <c r="Q88" s="6"/>
      <c r="R88" s="7"/>
      <c r="S88" s="6"/>
      <c r="T88" s="7"/>
      <c r="U88" s="6"/>
      <c r="V88" s="7"/>
      <c r="W88" s="6"/>
      <c r="X88" s="7"/>
      <c r="Y88" s="6"/>
      <c r="Z88" s="7"/>
      <c r="AA88" s="6"/>
      <c r="AB88" s="7"/>
      <c r="AC88" s="6"/>
      <c r="AD88" s="7"/>
      <c r="AE88" s="6"/>
      <c r="AF88" s="7"/>
      <c r="AG88" s="6"/>
      <c r="AH88" s="7"/>
    </row>
    <row r="89" spans="1:34" x14ac:dyDescent="0.25">
      <c r="A89" s="2"/>
      <c r="B89" s="2"/>
      <c r="C89" s="2"/>
      <c r="D89" s="2"/>
      <c r="E89" s="2"/>
      <c r="F89" s="2"/>
      <c r="G89" s="2" t="s">
        <v>37</v>
      </c>
      <c r="H89" s="2"/>
      <c r="I89" s="6">
        <v>0</v>
      </c>
      <c r="J89" s="7"/>
      <c r="K89" s="6">
        <v>0</v>
      </c>
      <c r="L89" s="7"/>
      <c r="M89" s="6">
        <v>0</v>
      </c>
      <c r="N89" s="7"/>
      <c r="O89" s="6">
        <v>0</v>
      </c>
      <c r="P89" s="7"/>
      <c r="Q89" s="6">
        <v>0</v>
      </c>
      <c r="R89" s="7"/>
      <c r="S89" s="6">
        <v>0</v>
      </c>
      <c r="T89" s="7"/>
      <c r="U89" s="6">
        <v>0</v>
      </c>
      <c r="V89" s="7"/>
      <c r="W89" s="6">
        <v>0</v>
      </c>
      <c r="X89" s="7"/>
      <c r="Y89" s="6">
        <v>0</v>
      </c>
      <c r="Z89" s="7"/>
      <c r="AA89" s="6">
        <v>0</v>
      </c>
      <c r="AB89" s="7"/>
      <c r="AC89" s="6">
        <v>0</v>
      </c>
      <c r="AD89" s="7"/>
      <c r="AE89" s="6">
        <v>0</v>
      </c>
      <c r="AF89" s="7"/>
      <c r="AG89" s="6">
        <f t="shared" ref="AG89:AG97" si="4">ROUND(I89+K89+M89+O89+Q89+S89+U89+W89+Y89+AA89+AC89+AE89,5)</f>
        <v>0</v>
      </c>
      <c r="AH89" s="7"/>
    </row>
    <row r="90" spans="1:34" x14ac:dyDescent="0.25">
      <c r="A90" s="2"/>
      <c r="B90" s="2"/>
      <c r="C90" s="2"/>
      <c r="D90" s="2"/>
      <c r="E90" s="2"/>
      <c r="F90" s="2"/>
      <c r="G90" s="2" t="s">
        <v>36</v>
      </c>
      <c r="H90" s="2"/>
      <c r="I90" s="6">
        <v>0</v>
      </c>
      <c r="J90" s="7"/>
      <c r="K90" s="6">
        <v>0</v>
      </c>
      <c r="L90" s="7"/>
      <c r="M90" s="6">
        <v>17996.189999999999</v>
      </c>
      <c r="N90" s="7"/>
      <c r="O90" s="6">
        <v>0</v>
      </c>
      <c r="P90" s="7"/>
      <c r="Q90" s="6">
        <v>0</v>
      </c>
      <c r="R90" s="7"/>
      <c r="S90" s="6">
        <v>0</v>
      </c>
      <c r="T90" s="7"/>
      <c r="U90" s="6">
        <v>0</v>
      </c>
      <c r="V90" s="7"/>
      <c r="W90" s="6">
        <v>0</v>
      </c>
      <c r="X90" s="7"/>
      <c r="Y90" s="6">
        <v>0</v>
      </c>
      <c r="Z90" s="7"/>
      <c r="AA90" s="6">
        <v>0</v>
      </c>
      <c r="AB90" s="7"/>
      <c r="AC90" s="6">
        <v>0</v>
      </c>
      <c r="AD90" s="7"/>
      <c r="AE90" s="6">
        <v>0</v>
      </c>
      <c r="AF90" s="7"/>
      <c r="AG90" s="6">
        <f t="shared" si="4"/>
        <v>17996.189999999999</v>
      </c>
      <c r="AH90" s="7"/>
    </row>
    <row r="91" spans="1:34" x14ac:dyDescent="0.25">
      <c r="A91" s="2"/>
      <c r="B91" s="2"/>
      <c r="C91" s="2"/>
      <c r="D91" s="2"/>
      <c r="E91" s="2"/>
      <c r="F91" s="2"/>
      <c r="G91" s="2" t="s">
        <v>34</v>
      </c>
      <c r="H91" s="2"/>
      <c r="I91" s="6">
        <v>0</v>
      </c>
      <c r="J91" s="7"/>
      <c r="K91" s="6">
        <v>0</v>
      </c>
      <c r="L91" s="7"/>
      <c r="M91" s="6">
        <v>0</v>
      </c>
      <c r="N91" s="7"/>
      <c r="O91" s="6">
        <v>0</v>
      </c>
      <c r="P91" s="7"/>
      <c r="Q91" s="6">
        <v>0</v>
      </c>
      <c r="R91" s="7"/>
      <c r="S91" s="6">
        <v>0</v>
      </c>
      <c r="T91" s="7"/>
      <c r="U91" s="6">
        <v>0</v>
      </c>
      <c r="V91" s="7"/>
      <c r="W91" s="6">
        <v>0</v>
      </c>
      <c r="X91" s="7"/>
      <c r="Y91" s="6">
        <v>0</v>
      </c>
      <c r="Z91" s="7"/>
      <c r="AA91" s="6">
        <v>0</v>
      </c>
      <c r="AB91" s="7"/>
      <c r="AC91" s="6">
        <v>357.2</v>
      </c>
      <c r="AD91" s="7"/>
      <c r="AE91" s="6">
        <v>16198.07</v>
      </c>
      <c r="AF91" s="7"/>
      <c r="AG91" s="6">
        <f t="shared" si="4"/>
        <v>16555.27</v>
      </c>
      <c r="AH91" s="7"/>
    </row>
    <row r="92" spans="1:34" x14ac:dyDescent="0.25">
      <c r="A92" s="2"/>
      <c r="B92" s="2"/>
      <c r="C92" s="2"/>
      <c r="D92" s="2"/>
      <c r="E92" s="2"/>
      <c r="F92" s="2"/>
      <c r="G92" s="2" t="s">
        <v>38</v>
      </c>
      <c r="H92" s="2"/>
      <c r="I92" s="6">
        <v>0</v>
      </c>
      <c r="J92" s="7"/>
      <c r="K92" s="6">
        <v>0</v>
      </c>
      <c r="L92" s="7"/>
      <c r="M92" s="6">
        <v>0</v>
      </c>
      <c r="N92" s="7"/>
      <c r="O92" s="6">
        <v>0</v>
      </c>
      <c r="P92" s="7"/>
      <c r="Q92" s="6">
        <v>0</v>
      </c>
      <c r="R92" s="7"/>
      <c r="S92" s="6">
        <v>0</v>
      </c>
      <c r="T92" s="7"/>
      <c r="U92" s="6">
        <v>0</v>
      </c>
      <c r="V92" s="7"/>
      <c r="W92" s="6">
        <v>0</v>
      </c>
      <c r="X92" s="7"/>
      <c r="Y92" s="6">
        <v>0</v>
      </c>
      <c r="Z92" s="7"/>
      <c r="AA92" s="6">
        <v>0</v>
      </c>
      <c r="AB92" s="7"/>
      <c r="AC92" s="6">
        <v>0</v>
      </c>
      <c r="AD92" s="7"/>
      <c r="AE92" s="6">
        <v>0</v>
      </c>
      <c r="AF92" s="7"/>
      <c r="AG92" s="6">
        <f t="shared" si="4"/>
        <v>0</v>
      </c>
      <c r="AH92" s="7"/>
    </row>
    <row r="93" spans="1:34" x14ac:dyDescent="0.25">
      <c r="A93" s="2"/>
      <c r="B93" s="2"/>
      <c r="C93" s="2"/>
      <c r="D93" s="2"/>
      <c r="E93" s="2"/>
      <c r="F93" s="2"/>
      <c r="G93" s="2" t="s">
        <v>35</v>
      </c>
      <c r="H93" s="2"/>
      <c r="I93" s="6">
        <v>0</v>
      </c>
      <c r="J93" s="7"/>
      <c r="K93" s="6">
        <v>0</v>
      </c>
      <c r="L93" s="7"/>
      <c r="M93" s="6">
        <v>0</v>
      </c>
      <c r="N93" s="7"/>
      <c r="O93" s="6">
        <v>0</v>
      </c>
      <c r="P93" s="7"/>
      <c r="Q93" s="6">
        <v>180</v>
      </c>
      <c r="R93" s="7"/>
      <c r="S93" s="6">
        <v>15487</v>
      </c>
      <c r="T93" s="7"/>
      <c r="U93" s="6">
        <v>0</v>
      </c>
      <c r="V93" s="7"/>
      <c r="W93" s="6">
        <v>300</v>
      </c>
      <c r="X93" s="7"/>
      <c r="Y93" s="6">
        <v>0</v>
      </c>
      <c r="Z93" s="7"/>
      <c r="AA93" s="6">
        <v>0</v>
      </c>
      <c r="AB93" s="7"/>
      <c r="AC93" s="6">
        <v>0</v>
      </c>
      <c r="AD93" s="7"/>
      <c r="AE93" s="6">
        <v>0</v>
      </c>
      <c r="AF93" s="7"/>
      <c r="AG93" s="6">
        <f t="shared" si="4"/>
        <v>15967</v>
      </c>
      <c r="AH93" s="7"/>
    </row>
    <row r="94" spans="1:34" ht="15.75" thickBot="1" x14ac:dyDescent="0.3">
      <c r="A94" s="2"/>
      <c r="B94" s="2"/>
      <c r="C94" s="2"/>
      <c r="D94" s="2"/>
      <c r="E94" s="2"/>
      <c r="F94" s="2"/>
      <c r="G94" s="2" t="s">
        <v>98</v>
      </c>
      <c r="H94" s="2"/>
      <c r="I94" s="9">
        <v>0</v>
      </c>
      <c r="J94" s="7"/>
      <c r="K94" s="9">
        <v>0</v>
      </c>
      <c r="L94" s="7"/>
      <c r="M94" s="9">
        <v>0</v>
      </c>
      <c r="N94" s="7"/>
      <c r="O94" s="9">
        <v>0</v>
      </c>
      <c r="P94" s="7"/>
      <c r="Q94" s="9">
        <v>0</v>
      </c>
      <c r="R94" s="7"/>
      <c r="S94" s="9">
        <v>0</v>
      </c>
      <c r="T94" s="7"/>
      <c r="U94" s="9">
        <v>0</v>
      </c>
      <c r="V94" s="7"/>
      <c r="W94" s="9">
        <v>0</v>
      </c>
      <c r="X94" s="7"/>
      <c r="Y94" s="9">
        <v>0</v>
      </c>
      <c r="Z94" s="7"/>
      <c r="AA94" s="9">
        <v>0</v>
      </c>
      <c r="AB94" s="7"/>
      <c r="AC94" s="9">
        <v>0</v>
      </c>
      <c r="AD94" s="7"/>
      <c r="AE94" s="9">
        <v>0</v>
      </c>
      <c r="AF94" s="7"/>
      <c r="AG94" s="9">
        <f t="shared" si="4"/>
        <v>0</v>
      </c>
      <c r="AH94" s="7"/>
    </row>
    <row r="95" spans="1:34" x14ac:dyDescent="0.25">
      <c r="A95" s="2"/>
      <c r="B95" s="2"/>
      <c r="C95" s="2"/>
      <c r="D95" s="2"/>
      <c r="E95" s="2"/>
      <c r="F95" s="2" t="s">
        <v>99</v>
      </c>
      <c r="G95" s="2"/>
      <c r="H95" s="2"/>
      <c r="I95" s="6">
        <f>ROUND(SUM(I88:I94),5)</f>
        <v>0</v>
      </c>
      <c r="J95" s="7"/>
      <c r="K95" s="6">
        <f>ROUND(SUM(K88:K94),5)</f>
        <v>0</v>
      </c>
      <c r="L95" s="7"/>
      <c r="M95" s="6">
        <f>ROUND(SUM(M88:M94),5)</f>
        <v>17996.189999999999</v>
      </c>
      <c r="N95" s="7"/>
      <c r="O95" s="6">
        <f>ROUND(SUM(O88:O94),5)</f>
        <v>0</v>
      </c>
      <c r="P95" s="7"/>
      <c r="Q95" s="6">
        <f>ROUND(SUM(Q88:Q94),5)</f>
        <v>180</v>
      </c>
      <c r="R95" s="7"/>
      <c r="S95" s="6">
        <f>ROUND(SUM(S88:S94),5)</f>
        <v>15487</v>
      </c>
      <c r="T95" s="7"/>
      <c r="U95" s="6">
        <f>ROUND(SUM(U88:U94),5)</f>
        <v>0</v>
      </c>
      <c r="V95" s="7"/>
      <c r="W95" s="6">
        <f>ROUND(SUM(W88:W94),5)</f>
        <v>300</v>
      </c>
      <c r="X95" s="7"/>
      <c r="Y95" s="6">
        <f>ROUND(SUM(Y88:Y94),5)</f>
        <v>0</v>
      </c>
      <c r="Z95" s="7"/>
      <c r="AA95" s="6">
        <f>ROUND(SUM(AA88:AA94),5)</f>
        <v>0</v>
      </c>
      <c r="AB95" s="7"/>
      <c r="AC95" s="6">
        <f>ROUND(SUM(AC88:AC94),5)</f>
        <v>357.2</v>
      </c>
      <c r="AD95" s="7"/>
      <c r="AE95" s="6">
        <f>ROUND(SUM(AE88:AE94),5)</f>
        <v>16198.07</v>
      </c>
      <c r="AF95" s="7"/>
      <c r="AG95" s="6">
        <f t="shared" si="4"/>
        <v>50518.46</v>
      </c>
      <c r="AH95" s="7"/>
    </row>
    <row r="96" spans="1:34" ht="15.75" thickBot="1" x14ac:dyDescent="0.3">
      <c r="A96" s="2"/>
      <c r="B96" s="2"/>
      <c r="C96" s="2"/>
      <c r="D96" s="2"/>
      <c r="E96" s="2"/>
      <c r="F96" s="2" t="s">
        <v>100</v>
      </c>
      <c r="G96" s="2"/>
      <c r="H96" s="2"/>
      <c r="I96" s="9">
        <v>0</v>
      </c>
      <c r="J96" s="7"/>
      <c r="K96" s="9">
        <v>0</v>
      </c>
      <c r="L96" s="7"/>
      <c r="M96" s="9">
        <v>0</v>
      </c>
      <c r="N96" s="7"/>
      <c r="O96" s="9">
        <v>0</v>
      </c>
      <c r="P96" s="7"/>
      <c r="Q96" s="9">
        <v>0</v>
      </c>
      <c r="R96" s="7"/>
      <c r="S96" s="9">
        <v>0</v>
      </c>
      <c r="T96" s="7"/>
      <c r="U96" s="9">
        <v>0</v>
      </c>
      <c r="V96" s="7"/>
      <c r="W96" s="9">
        <v>0</v>
      </c>
      <c r="X96" s="7"/>
      <c r="Y96" s="9">
        <v>0</v>
      </c>
      <c r="Z96" s="7"/>
      <c r="AA96" s="9">
        <v>0</v>
      </c>
      <c r="AB96" s="7"/>
      <c r="AC96" s="9">
        <v>0</v>
      </c>
      <c r="AD96" s="7"/>
      <c r="AE96" s="9">
        <v>0</v>
      </c>
      <c r="AF96" s="7"/>
      <c r="AG96" s="9">
        <f t="shared" si="4"/>
        <v>0</v>
      </c>
      <c r="AH96" s="7"/>
    </row>
    <row r="97" spans="1:34" x14ac:dyDescent="0.25">
      <c r="A97" s="2"/>
      <c r="B97" s="2"/>
      <c r="C97" s="2"/>
      <c r="D97" s="2"/>
      <c r="E97" s="2" t="s">
        <v>101</v>
      </c>
      <c r="F97" s="2"/>
      <c r="G97" s="2"/>
      <c r="H97" s="2"/>
      <c r="I97" s="6">
        <f>ROUND(SUM(I86:I87)+SUM(I95:I96),5)</f>
        <v>0</v>
      </c>
      <c r="J97" s="7"/>
      <c r="K97" s="6">
        <f>ROUND(SUM(K86:K87)+SUM(K95:K96),5)</f>
        <v>500</v>
      </c>
      <c r="L97" s="7"/>
      <c r="M97" s="6">
        <f>ROUND(SUM(M86:M87)+SUM(M95:M96),5)</f>
        <v>17996.189999999999</v>
      </c>
      <c r="N97" s="7"/>
      <c r="O97" s="6">
        <f>ROUND(SUM(O86:O87)+SUM(O95:O96),5)</f>
        <v>0</v>
      </c>
      <c r="P97" s="7"/>
      <c r="Q97" s="6">
        <f>ROUND(SUM(Q86:Q87)+SUM(Q95:Q96),5)</f>
        <v>3974.58</v>
      </c>
      <c r="R97" s="7"/>
      <c r="S97" s="6">
        <f>ROUND(SUM(S86:S87)+SUM(S95:S96),5)</f>
        <v>15487</v>
      </c>
      <c r="T97" s="7"/>
      <c r="U97" s="6">
        <f>ROUND(SUM(U86:U87)+SUM(U95:U96),5)</f>
        <v>0</v>
      </c>
      <c r="V97" s="7"/>
      <c r="W97" s="6">
        <f>ROUND(SUM(W86:W87)+SUM(W95:W96),5)</f>
        <v>407.8</v>
      </c>
      <c r="X97" s="7"/>
      <c r="Y97" s="6">
        <f>ROUND(SUM(Y86:Y87)+SUM(Y95:Y96),5)</f>
        <v>1080</v>
      </c>
      <c r="Z97" s="7"/>
      <c r="AA97" s="6">
        <f>ROUND(SUM(AA86:AA87)+SUM(AA95:AA96),5)</f>
        <v>5683.18</v>
      </c>
      <c r="AB97" s="7"/>
      <c r="AC97" s="6">
        <f>ROUND(SUM(AC86:AC87)+SUM(AC95:AC96),5)</f>
        <v>50811.57</v>
      </c>
      <c r="AD97" s="7"/>
      <c r="AE97" s="6">
        <f>ROUND(SUM(AE86:AE87)+SUM(AE95:AE96),5)</f>
        <v>16198.07</v>
      </c>
      <c r="AF97" s="7"/>
      <c r="AG97" s="6">
        <f t="shared" si="4"/>
        <v>112138.39</v>
      </c>
      <c r="AH97" s="7"/>
    </row>
    <row r="98" spans="1:34" x14ac:dyDescent="0.25">
      <c r="A98" s="2"/>
      <c r="B98" s="2"/>
      <c r="C98" s="2"/>
      <c r="D98" s="2"/>
      <c r="E98" s="2" t="s">
        <v>102</v>
      </c>
      <c r="F98" s="2"/>
      <c r="G98" s="2"/>
      <c r="H98" s="2"/>
      <c r="I98" s="6"/>
      <c r="J98" s="7"/>
      <c r="K98" s="6"/>
      <c r="L98" s="7"/>
      <c r="M98" s="6"/>
      <c r="N98" s="7"/>
      <c r="O98" s="6"/>
      <c r="P98" s="7"/>
      <c r="Q98" s="6"/>
      <c r="R98" s="7"/>
      <c r="S98" s="6"/>
      <c r="T98" s="7"/>
      <c r="U98" s="6"/>
      <c r="V98" s="7"/>
      <c r="W98" s="6"/>
      <c r="X98" s="7"/>
      <c r="Y98" s="6"/>
      <c r="Z98" s="7"/>
      <c r="AA98" s="6"/>
      <c r="AB98" s="7"/>
      <c r="AC98" s="6"/>
      <c r="AD98" s="7"/>
      <c r="AE98" s="6"/>
      <c r="AF98" s="7"/>
      <c r="AG98" s="6"/>
      <c r="AH98" s="7"/>
    </row>
    <row r="99" spans="1:34" x14ac:dyDescent="0.25">
      <c r="A99" s="2"/>
      <c r="B99" s="2"/>
      <c r="C99" s="2"/>
      <c r="D99" s="2"/>
      <c r="E99" s="2"/>
      <c r="F99" s="2" t="s">
        <v>103</v>
      </c>
      <c r="G99" s="2"/>
      <c r="H99" s="2"/>
      <c r="I99" s="6"/>
      <c r="J99" s="7"/>
      <c r="K99" s="6"/>
      <c r="L99" s="7"/>
      <c r="M99" s="6"/>
      <c r="N99" s="7"/>
      <c r="O99" s="6"/>
      <c r="P99" s="7"/>
      <c r="Q99" s="6"/>
      <c r="R99" s="7"/>
      <c r="S99" s="6"/>
      <c r="T99" s="7"/>
      <c r="U99" s="6"/>
      <c r="V99" s="7"/>
      <c r="W99" s="6"/>
      <c r="X99" s="7"/>
      <c r="Y99" s="6"/>
      <c r="Z99" s="7"/>
      <c r="AA99" s="6"/>
      <c r="AB99" s="7"/>
      <c r="AC99" s="6"/>
      <c r="AD99" s="7"/>
      <c r="AE99" s="6"/>
      <c r="AF99" s="7"/>
      <c r="AG99" s="6"/>
      <c r="AH99" s="7"/>
    </row>
    <row r="100" spans="1:34" x14ac:dyDescent="0.25">
      <c r="A100" s="2"/>
      <c r="B100" s="2"/>
      <c r="C100" s="2"/>
      <c r="D100" s="2"/>
      <c r="E100" s="2"/>
      <c r="F100" s="2"/>
      <c r="G100" s="2" t="s">
        <v>104</v>
      </c>
      <c r="H100" s="2"/>
      <c r="I100" s="6">
        <v>0</v>
      </c>
      <c r="J100" s="7"/>
      <c r="K100" s="6">
        <v>0</v>
      </c>
      <c r="L100" s="7"/>
      <c r="M100" s="6">
        <v>0</v>
      </c>
      <c r="N100" s="7"/>
      <c r="O100" s="6">
        <v>4095</v>
      </c>
      <c r="P100" s="7"/>
      <c r="Q100" s="6">
        <v>0</v>
      </c>
      <c r="R100" s="7"/>
      <c r="S100" s="6">
        <v>0</v>
      </c>
      <c r="T100" s="7"/>
      <c r="U100" s="6">
        <v>0</v>
      </c>
      <c r="V100" s="7"/>
      <c r="W100" s="6">
        <v>0</v>
      </c>
      <c r="X100" s="7"/>
      <c r="Y100" s="6">
        <v>0</v>
      </c>
      <c r="Z100" s="7"/>
      <c r="AA100" s="6">
        <v>1000</v>
      </c>
      <c r="AB100" s="7"/>
      <c r="AC100" s="6">
        <v>1760</v>
      </c>
      <c r="AD100" s="7"/>
      <c r="AE100" s="6">
        <v>1760</v>
      </c>
      <c r="AF100" s="7"/>
      <c r="AG100" s="6">
        <f>ROUND(I100+K100+M100+O100+Q100+S100+U100+W100+Y100+AA100+AC100+AE100,5)</f>
        <v>8615</v>
      </c>
      <c r="AH100" s="7"/>
    </row>
    <row r="101" spans="1:34" ht="15.75" thickBot="1" x14ac:dyDescent="0.3">
      <c r="A101" s="2"/>
      <c r="B101" s="2"/>
      <c r="C101" s="2"/>
      <c r="D101" s="2"/>
      <c r="E101" s="2"/>
      <c r="F101" s="2"/>
      <c r="G101" s="2" t="s">
        <v>105</v>
      </c>
      <c r="H101" s="2"/>
      <c r="I101" s="9">
        <v>0</v>
      </c>
      <c r="J101" s="7"/>
      <c r="K101" s="9">
        <v>0</v>
      </c>
      <c r="L101" s="7"/>
      <c r="M101" s="9">
        <v>0</v>
      </c>
      <c r="N101" s="7"/>
      <c r="O101" s="9">
        <v>0</v>
      </c>
      <c r="P101" s="7"/>
      <c r="Q101" s="9">
        <v>0</v>
      </c>
      <c r="R101" s="7"/>
      <c r="S101" s="9">
        <v>0</v>
      </c>
      <c r="T101" s="7"/>
      <c r="U101" s="9">
        <v>0</v>
      </c>
      <c r="V101" s="7"/>
      <c r="W101" s="9">
        <v>0</v>
      </c>
      <c r="X101" s="7"/>
      <c r="Y101" s="9">
        <v>0</v>
      </c>
      <c r="Z101" s="7"/>
      <c r="AA101" s="9">
        <v>0</v>
      </c>
      <c r="AB101" s="7"/>
      <c r="AC101" s="9">
        <v>0</v>
      </c>
      <c r="AD101" s="7"/>
      <c r="AE101" s="9">
        <v>0</v>
      </c>
      <c r="AF101" s="7"/>
      <c r="AG101" s="9">
        <f>ROUND(I101+K101+M101+O101+Q101+S101+U101+W101+Y101+AA101+AC101+AE101,5)</f>
        <v>0</v>
      </c>
      <c r="AH101" s="7"/>
    </row>
    <row r="102" spans="1:34" x14ac:dyDescent="0.25">
      <c r="A102" s="2"/>
      <c r="B102" s="2"/>
      <c r="C102" s="2"/>
      <c r="D102" s="2"/>
      <c r="E102" s="2"/>
      <c r="F102" s="2" t="s">
        <v>106</v>
      </c>
      <c r="G102" s="2"/>
      <c r="H102" s="2"/>
      <c r="I102" s="6">
        <f>ROUND(SUM(I99:I101),5)</f>
        <v>0</v>
      </c>
      <c r="J102" s="7"/>
      <c r="K102" s="6">
        <f>ROUND(SUM(K99:K101),5)</f>
        <v>0</v>
      </c>
      <c r="L102" s="7"/>
      <c r="M102" s="6">
        <f>ROUND(SUM(M99:M101),5)</f>
        <v>0</v>
      </c>
      <c r="N102" s="7"/>
      <c r="O102" s="6">
        <f>ROUND(SUM(O99:O101),5)</f>
        <v>4095</v>
      </c>
      <c r="P102" s="7"/>
      <c r="Q102" s="6">
        <f>ROUND(SUM(Q99:Q101),5)</f>
        <v>0</v>
      </c>
      <c r="R102" s="7"/>
      <c r="S102" s="6">
        <f>ROUND(SUM(S99:S101),5)</f>
        <v>0</v>
      </c>
      <c r="T102" s="7"/>
      <c r="U102" s="6">
        <f>ROUND(SUM(U99:U101),5)</f>
        <v>0</v>
      </c>
      <c r="V102" s="7"/>
      <c r="W102" s="6">
        <f>ROUND(SUM(W99:W101),5)</f>
        <v>0</v>
      </c>
      <c r="X102" s="7"/>
      <c r="Y102" s="6">
        <f>ROUND(SUM(Y99:Y101),5)</f>
        <v>0</v>
      </c>
      <c r="Z102" s="7"/>
      <c r="AA102" s="6">
        <f>ROUND(SUM(AA99:AA101),5)</f>
        <v>1000</v>
      </c>
      <c r="AB102" s="7"/>
      <c r="AC102" s="6">
        <f>ROUND(SUM(AC99:AC101),5)</f>
        <v>1760</v>
      </c>
      <c r="AD102" s="7"/>
      <c r="AE102" s="6">
        <f>ROUND(SUM(AE99:AE101),5)</f>
        <v>1760</v>
      </c>
      <c r="AF102" s="7"/>
      <c r="AG102" s="6">
        <f>ROUND(I102+K102+M102+O102+Q102+S102+U102+W102+Y102+AA102+AC102+AE102,5)</f>
        <v>8615</v>
      </c>
      <c r="AH102" s="7"/>
    </row>
    <row r="103" spans="1:34" x14ac:dyDescent="0.25">
      <c r="A103" s="2"/>
      <c r="B103" s="2"/>
      <c r="C103" s="2"/>
      <c r="D103" s="2"/>
      <c r="E103" s="2"/>
      <c r="F103" s="2" t="s">
        <v>59</v>
      </c>
      <c r="G103" s="2"/>
      <c r="H103" s="2"/>
      <c r="I103" s="6"/>
      <c r="J103" s="7"/>
      <c r="K103" s="6"/>
      <c r="L103" s="7"/>
      <c r="M103" s="6"/>
      <c r="N103" s="7"/>
      <c r="O103" s="6"/>
      <c r="P103" s="7"/>
      <c r="Q103" s="6"/>
      <c r="R103" s="7"/>
      <c r="S103" s="6"/>
      <c r="T103" s="7"/>
      <c r="U103" s="6"/>
      <c r="V103" s="7"/>
      <c r="W103" s="6"/>
      <c r="X103" s="7"/>
      <c r="Y103" s="6"/>
      <c r="Z103" s="7"/>
      <c r="AA103" s="6"/>
      <c r="AB103" s="7"/>
      <c r="AC103" s="6"/>
      <c r="AD103" s="7"/>
      <c r="AE103" s="6"/>
      <c r="AF103" s="7"/>
      <c r="AG103" s="6"/>
      <c r="AH103" s="7"/>
    </row>
    <row r="104" spans="1:34" x14ac:dyDescent="0.25">
      <c r="A104" s="2"/>
      <c r="B104" s="2"/>
      <c r="C104" s="2"/>
      <c r="D104" s="2"/>
      <c r="E104" s="2"/>
      <c r="F104" s="2"/>
      <c r="G104" s="2" t="s">
        <v>107</v>
      </c>
      <c r="H104" s="2"/>
      <c r="I104" s="6">
        <v>73.37</v>
      </c>
      <c r="J104" s="7"/>
      <c r="K104" s="6">
        <v>0</v>
      </c>
      <c r="L104" s="7"/>
      <c r="M104" s="6">
        <v>64.13</v>
      </c>
      <c r="N104" s="7"/>
      <c r="O104" s="6">
        <v>538.41</v>
      </c>
      <c r="P104" s="7"/>
      <c r="Q104" s="6">
        <v>322.42</v>
      </c>
      <c r="R104" s="7"/>
      <c r="S104" s="6">
        <v>261.72000000000003</v>
      </c>
      <c r="T104" s="7"/>
      <c r="U104" s="6">
        <v>637.70000000000005</v>
      </c>
      <c r="V104" s="7"/>
      <c r="W104" s="6">
        <v>319.8</v>
      </c>
      <c r="X104" s="7"/>
      <c r="Y104" s="6">
        <v>335.22</v>
      </c>
      <c r="Z104" s="7"/>
      <c r="AA104" s="6">
        <v>0</v>
      </c>
      <c r="AB104" s="7"/>
      <c r="AC104" s="6">
        <v>94.12</v>
      </c>
      <c r="AD104" s="7"/>
      <c r="AE104" s="6">
        <v>0</v>
      </c>
      <c r="AF104" s="7"/>
      <c r="AG104" s="6">
        <f>ROUND(I104+K104+M104+O104+Q104+S104+U104+W104+Y104+AA104+AC104+AE104,5)</f>
        <v>2646.89</v>
      </c>
      <c r="AH104" s="7"/>
    </row>
    <row r="105" spans="1:34" x14ac:dyDescent="0.25">
      <c r="A105" s="2"/>
      <c r="B105" s="2"/>
      <c r="C105" s="2"/>
      <c r="D105" s="2"/>
      <c r="E105" s="2"/>
      <c r="F105" s="2"/>
      <c r="G105" s="2" t="s">
        <v>108</v>
      </c>
      <c r="H105" s="2"/>
      <c r="I105" s="6">
        <v>117</v>
      </c>
      <c r="J105" s="7"/>
      <c r="K105" s="6">
        <v>230.28</v>
      </c>
      <c r="L105" s="7"/>
      <c r="M105" s="6">
        <v>691.55</v>
      </c>
      <c r="N105" s="7"/>
      <c r="O105" s="6">
        <v>268.8</v>
      </c>
      <c r="P105" s="7"/>
      <c r="Q105" s="6">
        <v>626.54</v>
      </c>
      <c r="R105" s="7"/>
      <c r="S105" s="6">
        <v>269.8</v>
      </c>
      <c r="T105" s="7"/>
      <c r="U105" s="6">
        <v>290.89999999999998</v>
      </c>
      <c r="V105" s="7"/>
      <c r="W105" s="6">
        <v>296.74</v>
      </c>
      <c r="X105" s="7"/>
      <c r="Y105" s="6">
        <v>381.08</v>
      </c>
      <c r="Z105" s="7"/>
      <c r="AA105" s="6">
        <v>278.88</v>
      </c>
      <c r="AB105" s="7"/>
      <c r="AC105" s="6">
        <v>147</v>
      </c>
      <c r="AD105" s="7"/>
      <c r="AE105" s="6">
        <v>346.94</v>
      </c>
      <c r="AF105" s="7"/>
      <c r="AG105" s="6">
        <f>ROUND(I105+K105+M105+O105+Q105+S105+U105+W105+Y105+AA105+AC105+AE105,5)</f>
        <v>3945.51</v>
      </c>
      <c r="AH105" s="7"/>
    </row>
    <row r="106" spans="1:34" x14ac:dyDescent="0.25">
      <c r="A106" s="2"/>
      <c r="B106" s="2"/>
      <c r="C106" s="2"/>
      <c r="D106" s="2"/>
      <c r="E106" s="2"/>
      <c r="F106" s="2"/>
      <c r="G106" s="2" t="s">
        <v>109</v>
      </c>
      <c r="H106" s="2"/>
      <c r="I106" s="6">
        <v>254.84</v>
      </c>
      <c r="J106" s="7"/>
      <c r="K106" s="6">
        <v>883.33</v>
      </c>
      <c r="L106" s="7"/>
      <c r="M106" s="6">
        <v>855.66</v>
      </c>
      <c r="N106" s="7"/>
      <c r="O106" s="6">
        <v>387.8</v>
      </c>
      <c r="P106" s="7"/>
      <c r="Q106" s="6">
        <v>635.05999999999995</v>
      </c>
      <c r="R106" s="7"/>
      <c r="S106" s="6">
        <v>241.28</v>
      </c>
      <c r="T106" s="7"/>
      <c r="U106" s="6">
        <v>163.69</v>
      </c>
      <c r="V106" s="7"/>
      <c r="W106" s="6">
        <v>356.55</v>
      </c>
      <c r="X106" s="7"/>
      <c r="Y106" s="6">
        <v>204.46</v>
      </c>
      <c r="Z106" s="7"/>
      <c r="AA106" s="6">
        <v>17.690000000000001</v>
      </c>
      <c r="AB106" s="7"/>
      <c r="AC106" s="6">
        <v>376.02</v>
      </c>
      <c r="AD106" s="7"/>
      <c r="AE106" s="6">
        <v>446.18</v>
      </c>
      <c r="AF106" s="7"/>
      <c r="AG106" s="6">
        <f>ROUND(I106+K106+M106+O106+Q106+S106+U106+W106+Y106+AA106+AC106+AE106,5)</f>
        <v>4822.5600000000004</v>
      </c>
      <c r="AH106" s="7"/>
    </row>
    <row r="107" spans="1:34" ht="15.75" thickBot="1" x14ac:dyDescent="0.3">
      <c r="A107" s="2"/>
      <c r="B107" s="2"/>
      <c r="C107" s="2"/>
      <c r="D107" s="2"/>
      <c r="E107" s="2"/>
      <c r="F107" s="2"/>
      <c r="G107" s="2" t="s">
        <v>110</v>
      </c>
      <c r="H107" s="2"/>
      <c r="I107" s="9">
        <v>0</v>
      </c>
      <c r="J107" s="7"/>
      <c r="K107" s="9">
        <v>0</v>
      </c>
      <c r="L107" s="7"/>
      <c r="M107" s="9">
        <v>0</v>
      </c>
      <c r="N107" s="7"/>
      <c r="O107" s="9">
        <v>0</v>
      </c>
      <c r="P107" s="7"/>
      <c r="Q107" s="9">
        <v>0</v>
      </c>
      <c r="R107" s="7"/>
      <c r="S107" s="9">
        <v>0</v>
      </c>
      <c r="T107" s="7"/>
      <c r="U107" s="9">
        <v>0</v>
      </c>
      <c r="V107" s="7"/>
      <c r="W107" s="9">
        <v>0</v>
      </c>
      <c r="X107" s="7"/>
      <c r="Y107" s="9">
        <v>103.28</v>
      </c>
      <c r="Z107" s="7"/>
      <c r="AA107" s="9">
        <v>237.01</v>
      </c>
      <c r="AB107" s="7"/>
      <c r="AC107" s="9">
        <v>101.51</v>
      </c>
      <c r="AD107" s="7"/>
      <c r="AE107" s="9">
        <v>103.26</v>
      </c>
      <c r="AF107" s="7"/>
      <c r="AG107" s="9">
        <f>ROUND(I107+K107+M107+O107+Q107+S107+U107+W107+Y107+AA107+AC107+AE107,5)</f>
        <v>545.05999999999995</v>
      </c>
      <c r="AH107" s="7"/>
    </row>
    <row r="108" spans="1:34" x14ac:dyDescent="0.25">
      <c r="A108" s="2"/>
      <c r="B108" s="2"/>
      <c r="C108" s="2"/>
      <c r="D108" s="2"/>
      <c r="E108" s="2"/>
      <c r="F108" s="2" t="s">
        <v>111</v>
      </c>
      <c r="G108" s="2"/>
      <c r="H108" s="2"/>
      <c r="I108" s="6">
        <f>ROUND(SUM(I103:I107),5)</f>
        <v>445.21</v>
      </c>
      <c r="J108" s="7"/>
      <c r="K108" s="6">
        <f>ROUND(SUM(K103:K107),5)</f>
        <v>1113.6099999999999</v>
      </c>
      <c r="L108" s="7"/>
      <c r="M108" s="6">
        <f>ROUND(SUM(M103:M107),5)</f>
        <v>1611.34</v>
      </c>
      <c r="N108" s="7"/>
      <c r="O108" s="6">
        <f>ROUND(SUM(O103:O107),5)</f>
        <v>1195.01</v>
      </c>
      <c r="P108" s="7"/>
      <c r="Q108" s="6">
        <f>ROUND(SUM(Q103:Q107),5)</f>
        <v>1584.02</v>
      </c>
      <c r="R108" s="7"/>
      <c r="S108" s="6">
        <f>ROUND(SUM(S103:S107),5)</f>
        <v>772.8</v>
      </c>
      <c r="T108" s="7"/>
      <c r="U108" s="6">
        <f>ROUND(SUM(U103:U107),5)</f>
        <v>1092.29</v>
      </c>
      <c r="V108" s="7"/>
      <c r="W108" s="6">
        <f>ROUND(SUM(W103:W107),5)</f>
        <v>973.09</v>
      </c>
      <c r="X108" s="7"/>
      <c r="Y108" s="6">
        <f>ROUND(SUM(Y103:Y107),5)</f>
        <v>1024.04</v>
      </c>
      <c r="Z108" s="7"/>
      <c r="AA108" s="6">
        <f>ROUND(SUM(AA103:AA107),5)</f>
        <v>533.58000000000004</v>
      </c>
      <c r="AB108" s="7"/>
      <c r="AC108" s="6">
        <f>ROUND(SUM(AC103:AC107),5)</f>
        <v>718.65</v>
      </c>
      <c r="AD108" s="7"/>
      <c r="AE108" s="6">
        <f>ROUND(SUM(AE103:AE107),5)</f>
        <v>896.38</v>
      </c>
      <c r="AF108" s="7"/>
      <c r="AG108" s="6">
        <f>ROUND(I108+K108+M108+O108+Q108+S108+U108+W108+Y108+AA108+AC108+AE108,5)</f>
        <v>11960.02</v>
      </c>
      <c r="AH108" s="7"/>
    </row>
    <row r="109" spans="1:34" x14ac:dyDescent="0.25">
      <c r="A109" s="2"/>
      <c r="B109" s="2"/>
      <c r="C109" s="2"/>
      <c r="D109" s="2"/>
      <c r="E109" s="2"/>
      <c r="F109" s="2" t="s">
        <v>112</v>
      </c>
      <c r="G109" s="2"/>
      <c r="H109" s="2"/>
      <c r="I109" s="6"/>
      <c r="J109" s="7"/>
      <c r="K109" s="6"/>
      <c r="L109" s="7"/>
      <c r="M109" s="6"/>
      <c r="N109" s="7"/>
      <c r="O109" s="6"/>
      <c r="P109" s="7"/>
      <c r="Q109" s="6"/>
      <c r="R109" s="7"/>
      <c r="S109" s="6"/>
      <c r="T109" s="7"/>
      <c r="U109" s="6"/>
      <c r="V109" s="7"/>
      <c r="W109" s="6"/>
      <c r="X109" s="7"/>
      <c r="Y109" s="6"/>
      <c r="Z109" s="7"/>
      <c r="AA109" s="6"/>
      <c r="AB109" s="7"/>
      <c r="AC109" s="6"/>
      <c r="AD109" s="7"/>
      <c r="AE109" s="6"/>
      <c r="AF109" s="7"/>
      <c r="AG109" s="6"/>
      <c r="AH109" s="7"/>
    </row>
    <row r="110" spans="1:34" x14ac:dyDescent="0.25">
      <c r="A110" s="2"/>
      <c r="B110" s="2"/>
      <c r="C110" s="2"/>
      <c r="D110" s="2"/>
      <c r="E110" s="2"/>
      <c r="F110" s="2"/>
      <c r="G110" s="2" t="s">
        <v>113</v>
      </c>
      <c r="H110" s="2"/>
      <c r="I110" s="6"/>
      <c r="J110" s="7"/>
      <c r="K110" s="6"/>
      <c r="L110" s="7"/>
      <c r="M110" s="6"/>
      <c r="N110" s="7"/>
      <c r="O110" s="6"/>
      <c r="P110" s="7"/>
      <c r="Q110" s="6"/>
      <c r="R110" s="7"/>
      <c r="S110" s="6"/>
      <c r="T110" s="7"/>
      <c r="U110" s="6"/>
      <c r="V110" s="7"/>
      <c r="W110" s="6"/>
      <c r="X110" s="7"/>
      <c r="Y110" s="6"/>
      <c r="Z110" s="7"/>
      <c r="AA110" s="6"/>
      <c r="AB110" s="7"/>
      <c r="AC110" s="6"/>
      <c r="AD110" s="7"/>
      <c r="AE110" s="6"/>
      <c r="AF110" s="7"/>
      <c r="AG110" s="6"/>
      <c r="AH110" s="7"/>
    </row>
    <row r="111" spans="1:34" x14ac:dyDescent="0.25">
      <c r="A111" s="2"/>
      <c r="B111" s="2"/>
      <c r="C111" s="2"/>
      <c r="D111" s="2"/>
      <c r="E111" s="2"/>
      <c r="F111" s="2"/>
      <c r="G111" s="2"/>
      <c r="H111" s="2" t="s">
        <v>114</v>
      </c>
      <c r="I111" s="6">
        <v>0</v>
      </c>
      <c r="J111" s="7"/>
      <c r="K111" s="6">
        <v>0</v>
      </c>
      <c r="L111" s="7"/>
      <c r="M111" s="6">
        <v>0</v>
      </c>
      <c r="N111" s="7"/>
      <c r="O111" s="6">
        <v>0</v>
      </c>
      <c r="P111" s="7"/>
      <c r="Q111" s="6">
        <v>0</v>
      </c>
      <c r="R111" s="7"/>
      <c r="S111" s="6">
        <v>0</v>
      </c>
      <c r="T111" s="7"/>
      <c r="U111" s="6">
        <v>0</v>
      </c>
      <c r="V111" s="7"/>
      <c r="W111" s="6">
        <v>0</v>
      </c>
      <c r="X111" s="7"/>
      <c r="Y111" s="6">
        <v>0</v>
      </c>
      <c r="Z111" s="7"/>
      <c r="AA111" s="6">
        <v>0</v>
      </c>
      <c r="AB111" s="7"/>
      <c r="AC111" s="6">
        <v>0</v>
      </c>
      <c r="AD111" s="7"/>
      <c r="AE111" s="6">
        <v>0</v>
      </c>
      <c r="AF111" s="7"/>
      <c r="AG111" s="6">
        <f t="shared" ref="AG111:AG133" si="5">ROUND(I111+K111+M111+O111+Q111+S111+U111+W111+Y111+AA111+AC111+AE111,5)</f>
        <v>0</v>
      </c>
      <c r="AH111" s="7"/>
    </row>
    <row r="112" spans="1:34" ht="15.75" thickBot="1" x14ac:dyDescent="0.3">
      <c r="A112" s="2"/>
      <c r="B112" s="2"/>
      <c r="C112" s="2"/>
      <c r="D112" s="2"/>
      <c r="E112" s="2"/>
      <c r="F112" s="2"/>
      <c r="G112" s="2"/>
      <c r="H112" s="2" t="s">
        <v>115</v>
      </c>
      <c r="I112" s="9">
        <v>0</v>
      </c>
      <c r="J112" s="7"/>
      <c r="K112" s="9">
        <v>3775.45</v>
      </c>
      <c r="L112" s="7"/>
      <c r="M112" s="9">
        <v>0</v>
      </c>
      <c r="N112" s="7"/>
      <c r="O112" s="9">
        <v>0</v>
      </c>
      <c r="P112" s="7"/>
      <c r="Q112" s="9">
        <v>676.18</v>
      </c>
      <c r="R112" s="7"/>
      <c r="S112" s="9">
        <v>0</v>
      </c>
      <c r="T112" s="7"/>
      <c r="U112" s="9">
        <v>0</v>
      </c>
      <c r="V112" s="7"/>
      <c r="W112" s="9">
        <v>0</v>
      </c>
      <c r="X112" s="7"/>
      <c r="Y112" s="9">
        <v>0</v>
      </c>
      <c r="Z112" s="7"/>
      <c r="AA112" s="9">
        <v>614.79999999999995</v>
      </c>
      <c r="AB112" s="7"/>
      <c r="AC112" s="9">
        <v>0</v>
      </c>
      <c r="AD112" s="7"/>
      <c r="AE112" s="9">
        <v>0</v>
      </c>
      <c r="AF112" s="7"/>
      <c r="AG112" s="9">
        <f t="shared" si="5"/>
        <v>5066.43</v>
      </c>
      <c r="AH112" s="7"/>
    </row>
    <row r="113" spans="1:34" x14ac:dyDescent="0.25">
      <c r="A113" s="2"/>
      <c r="B113" s="2"/>
      <c r="C113" s="2"/>
      <c r="D113" s="2"/>
      <c r="E113" s="2"/>
      <c r="F113" s="2"/>
      <c r="G113" s="2" t="s">
        <v>116</v>
      </c>
      <c r="H113" s="2"/>
      <c r="I113" s="6">
        <f>ROUND(SUM(I110:I112),5)</f>
        <v>0</v>
      </c>
      <c r="J113" s="7"/>
      <c r="K113" s="6">
        <f>ROUND(SUM(K110:K112),5)</f>
        <v>3775.45</v>
      </c>
      <c r="L113" s="7"/>
      <c r="M113" s="6">
        <f>ROUND(SUM(M110:M112),5)</f>
        <v>0</v>
      </c>
      <c r="N113" s="7"/>
      <c r="O113" s="6">
        <f>ROUND(SUM(O110:O112),5)</f>
        <v>0</v>
      </c>
      <c r="P113" s="7"/>
      <c r="Q113" s="6">
        <f>ROUND(SUM(Q110:Q112),5)</f>
        <v>676.18</v>
      </c>
      <c r="R113" s="7"/>
      <c r="S113" s="6">
        <f>ROUND(SUM(S110:S112),5)</f>
        <v>0</v>
      </c>
      <c r="T113" s="7"/>
      <c r="U113" s="6">
        <f>ROUND(SUM(U110:U112),5)</f>
        <v>0</v>
      </c>
      <c r="V113" s="7"/>
      <c r="W113" s="6">
        <f>ROUND(SUM(W110:W112),5)</f>
        <v>0</v>
      </c>
      <c r="X113" s="7"/>
      <c r="Y113" s="6">
        <f>ROUND(SUM(Y110:Y112),5)</f>
        <v>0</v>
      </c>
      <c r="Z113" s="7"/>
      <c r="AA113" s="6">
        <f>ROUND(SUM(AA110:AA112),5)</f>
        <v>614.79999999999995</v>
      </c>
      <c r="AB113" s="7"/>
      <c r="AC113" s="6">
        <f>ROUND(SUM(AC110:AC112),5)</f>
        <v>0</v>
      </c>
      <c r="AD113" s="7"/>
      <c r="AE113" s="6">
        <f>ROUND(SUM(AE110:AE112),5)</f>
        <v>0</v>
      </c>
      <c r="AF113" s="7"/>
      <c r="AG113" s="6">
        <f t="shared" si="5"/>
        <v>5066.43</v>
      </c>
      <c r="AH113" s="7"/>
    </row>
    <row r="114" spans="1:34" x14ac:dyDescent="0.25">
      <c r="A114" s="2"/>
      <c r="B114" s="2"/>
      <c r="C114" s="2"/>
      <c r="D114" s="2"/>
      <c r="E114" s="2"/>
      <c r="F114" s="2"/>
      <c r="G114" s="2" t="s">
        <v>117</v>
      </c>
      <c r="H114" s="2"/>
      <c r="I114" s="6">
        <v>66.87</v>
      </c>
      <c r="J114" s="7"/>
      <c r="K114" s="6">
        <v>66.87</v>
      </c>
      <c r="L114" s="7"/>
      <c r="M114" s="6">
        <v>66.87</v>
      </c>
      <c r="N114" s="7"/>
      <c r="O114" s="6">
        <v>71.97</v>
      </c>
      <c r="P114" s="7"/>
      <c r="Q114" s="6">
        <v>71.97</v>
      </c>
      <c r="R114" s="7"/>
      <c r="S114" s="6">
        <v>138.16999999999999</v>
      </c>
      <c r="T114" s="7"/>
      <c r="U114" s="6">
        <v>139.31</v>
      </c>
      <c r="V114" s="7"/>
      <c r="W114" s="6">
        <v>73.94</v>
      </c>
      <c r="X114" s="7"/>
      <c r="Y114" s="6">
        <v>73.94</v>
      </c>
      <c r="Z114" s="7"/>
      <c r="AA114" s="6">
        <v>73.94</v>
      </c>
      <c r="AB114" s="7"/>
      <c r="AC114" s="6">
        <v>147.88</v>
      </c>
      <c r="AD114" s="7"/>
      <c r="AE114" s="6">
        <v>0</v>
      </c>
      <c r="AF114" s="7"/>
      <c r="AG114" s="6">
        <f t="shared" si="5"/>
        <v>991.73</v>
      </c>
      <c r="AH114" s="7"/>
    </row>
    <row r="115" spans="1:34" x14ac:dyDescent="0.25">
      <c r="A115" s="2"/>
      <c r="B115" s="2"/>
      <c r="C115" s="2"/>
      <c r="D115" s="2"/>
      <c r="E115" s="2"/>
      <c r="F115" s="2"/>
      <c r="G115" s="2" t="s">
        <v>118</v>
      </c>
      <c r="H115" s="2"/>
      <c r="I115" s="6">
        <v>0</v>
      </c>
      <c r="J115" s="7"/>
      <c r="K115" s="6">
        <v>3904.5</v>
      </c>
      <c r="L115" s="7"/>
      <c r="M115" s="6">
        <v>28.37</v>
      </c>
      <c r="N115" s="7"/>
      <c r="O115" s="6">
        <v>43.79</v>
      </c>
      <c r="P115" s="7"/>
      <c r="Q115" s="6">
        <v>100.5</v>
      </c>
      <c r="R115" s="7"/>
      <c r="S115" s="6">
        <v>0</v>
      </c>
      <c r="T115" s="7"/>
      <c r="U115" s="6">
        <v>231.01</v>
      </c>
      <c r="V115" s="7"/>
      <c r="W115" s="6">
        <v>0</v>
      </c>
      <c r="X115" s="7"/>
      <c r="Y115" s="6">
        <v>156.22</v>
      </c>
      <c r="Z115" s="7"/>
      <c r="AA115" s="6">
        <v>168.43</v>
      </c>
      <c r="AB115" s="7"/>
      <c r="AC115" s="6">
        <v>80</v>
      </c>
      <c r="AD115" s="7"/>
      <c r="AE115" s="6">
        <v>0</v>
      </c>
      <c r="AF115" s="7"/>
      <c r="AG115" s="6">
        <f t="shared" si="5"/>
        <v>4712.82</v>
      </c>
      <c r="AH115" s="7"/>
    </row>
    <row r="116" spans="1:34" x14ac:dyDescent="0.25">
      <c r="A116" s="2"/>
      <c r="B116" s="2"/>
      <c r="C116" s="2"/>
      <c r="D116" s="2"/>
      <c r="E116" s="2"/>
      <c r="F116" s="2"/>
      <c r="G116" s="2" t="s">
        <v>119</v>
      </c>
      <c r="H116" s="2"/>
      <c r="I116" s="6">
        <v>0</v>
      </c>
      <c r="J116" s="7"/>
      <c r="K116" s="6">
        <v>0</v>
      </c>
      <c r="L116" s="7"/>
      <c r="M116" s="6">
        <v>0</v>
      </c>
      <c r="N116" s="7"/>
      <c r="O116" s="6">
        <v>0</v>
      </c>
      <c r="P116" s="7"/>
      <c r="Q116" s="6">
        <v>0</v>
      </c>
      <c r="R116" s="7"/>
      <c r="S116" s="6">
        <v>0</v>
      </c>
      <c r="T116" s="7"/>
      <c r="U116" s="6">
        <v>0</v>
      </c>
      <c r="V116" s="7"/>
      <c r="W116" s="6">
        <v>0</v>
      </c>
      <c r="X116" s="7"/>
      <c r="Y116" s="6">
        <v>0</v>
      </c>
      <c r="Z116" s="7"/>
      <c r="AA116" s="6">
        <v>0</v>
      </c>
      <c r="AB116" s="7"/>
      <c r="AC116" s="6">
        <v>0</v>
      </c>
      <c r="AD116" s="7"/>
      <c r="AE116" s="6">
        <v>0</v>
      </c>
      <c r="AF116" s="7"/>
      <c r="AG116" s="6">
        <f t="shared" si="5"/>
        <v>0</v>
      </c>
      <c r="AH116" s="7"/>
    </row>
    <row r="117" spans="1:34" x14ac:dyDescent="0.25">
      <c r="A117" s="2"/>
      <c r="B117" s="2"/>
      <c r="C117" s="2"/>
      <c r="D117" s="2"/>
      <c r="E117" s="2"/>
      <c r="F117" s="2"/>
      <c r="G117" s="2" t="s">
        <v>120</v>
      </c>
      <c r="H117" s="2"/>
      <c r="I117" s="6">
        <v>0</v>
      </c>
      <c r="J117" s="7"/>
      <c r="K117" s="6">
        <v>0</v>
      </c>
      <c r="L117" s="7"/>
      <c r="M117" s="6">
        <v>0</v>
      </c>
      <c r="N117" s="7"/>
      <c r="O117" s="6">
        <v>0</v>
      </c>
      <c r="P117" s="7"/>
      <c r="Q117" s="6">
        <v>0</v>
      </c>
      <c r="R117" s="7"/>
      <c r="S117" s="6">
        <v>0</v>
      </c>
      <c r="T117" s="7"/>
      <c r="U117" s="6">
        <v>0</v>
      </c>
      <c r="V117" s="7"/>
      <c r="W117" s="6">
        <v>0</v>
      </c>
      <c r="X117" s="7"/>
      <c r="Y117" s="6">
        <v>0</v>
      </c>
      <c r="Z117" s="7"/>
      <c r="AA117" s="6">
        <v>0</v>
      </c>
      <c r="AB117" s="7"/>
      <c r="AC117" s="6">
        <v>0</v>
      </c>
      <c r="AD117" s="7"/>
      <c r="AE117" s="6">
        <v>0</v>
      </c>
      <c r="AF117" s="7"/>
      <c r="AG117" s="6">
        <f t="shared" si="5"/>
        <v>0</v>
      </c>
      <c r="AH117" s="7"/>
    </row>
    <row r="118" spans="1:34" ht="15.75" thickBot="1" x14ac:dyDescent="0.3">
      <c r="A118" s="2"/>
      <c r="B118" s="2"/>
      <c r="C118" s="2"/>
      <c r="D118" s="2"/>
      <c r="E118" s="2"/>
      <c r="F118" s="2"/>
      <c r="G118" s="2" t="s">
        <v>121</v>
      </c>
      <c r="H118" s="2"/>
      <c r="I118" s="9">
        <v>55.97</v>
      </c>
      <c r="J118" s="7"/>
      <c r="K118" s="9">
        <v>0</v>
      </c>
      <c r="L118" s="7"/>
      <c r="M118" s="9">
        <v>0</v>
      </c>
      <c r="N118" s="7"/>
      <c r="O118" s="9">
        <v>0</v>
      </c>
      <c r="P118" s="7"/>
      <c r="Q118" s="9">
        <v>0</v>
      </c>
      <c r="R118" s="7"/>
      <c r="S118" s="9">
        <v>0</v>
      </c>
      <c r="T118" s="7"/>
      <c r="U118" s="9">
        <v>0</v>
      </c>
      <c r="V118" s="7"/>
      <c r="W118" s="9">
        <v>0</v>
      </c>
      <c r="X118" s="7"/>
      <c r="Y118" s="9">
        <v>0</v>
      </c>
      <c r="Z118" s="7"/>
      <c r="AA118" s="9">
        <v>0</v>
      </c>
      <c r="AB118" s="7"/>
      <c r="AC118" s="9">
        <v>0</v>
      </c>
      <c r="AD118" s="7"/>
      <c r="AE118" s="9">
        <v>0</v>
      </c>
      <c r="AF118" s="7"/>
      <c r="AG118" s="9">
        <f t="shared" si="5"/>
        <v>55.97</v>
      </c>
      <c r="AH118" s="7"/>
    </row>
    <row r="119" spans="1:34" x14ac:dyDescent="0.25">
      <c r="A119" s="2"/>
      <c r="B119" s="2"/>
      <c r="C119" s="2"/>
      <c r="D119" s="2"/>
      <c r="E119" s="2"/>
      <c r="F119" s="2" t="s">
        <v>122</v>
      </c>
      <c r="G119" s="2"/>
      <c r="H119" s="2"/>
      <c r="I119" s="6">
        <f>ROUND(I109+SUM(I113:I118),5)</f>
        <v>122.84</v>
      </c>
      <c r="J119" s="7"/>
      <c r="K119" s="6">
        <f>ROUND(K109+SUM(K113:K118),5)</f>
        <v>7746.82</v>
      </c>
      <c r="L119" s="7"/>
      <c r="M119" s="6">
        <f>ROUND(M109+SUM(M113:M118),5)</f>
        <v>95.24</v>
      </c>
      <c r="N119" s="7"/>
      <c r="O119" s="6">
        <f>ROUND(O109+SUM(O113:O118),5)</f>
        <v>115.76</v>
      </c>
      <c r="P119" s="7"/>
      <c r="Q119" s="6">
        <f>ROUND(Q109+SUM(Q113:Q118),5)</f>
        <v>848.65</v>
      </c>
      <c r="R119" s="7"/>
      <c r="S119" s="6">
        <f>ROUND(S109+SUM(S113:S118),5)</f>
        <v>138.16999999999999</v>
      </c>
      <c r="T119" s="7"/>
      <c r="U119" s="6">
        <f>ROUND(U109+SUM(U113:U118),5)</f>
        <v>370.32</v>
      </c>
      <c r="V119" s="7"/>
      <c r="W119" s="6">
        <f>ROUND(W109+SUM(W113:W118),5)</f>
        <v>73.94</v>
      </c>
      <c r="X119" s="7"/>
      <c r="Y119" s="6">
        <f>ROUND(Y109+SUM(Y113:Y118),5)</f>
        <v>230.16</v>
      </c>
      <c r="Z119" s="7"/>
      <c r="AA119" s="6">
        <f>ROUND(AA109+SUM(AA113:AA118),5)</f>
        <v>857.17</v>
      </c>
      <c r="AB119" s="7"/>
      <c r="AC119" s="6">
        <f>ROUND(AC109+SUM(AC113:AC118),5)</f>
        <v>227.88</v>
      </c>
      <c r="AD119" s="7"/>
      <c r="AE119" s="6">
        <f>ROUND(AE109+SUM(AE113:AE118),5)</f>
        <v>0</v>
      </c>
      <c r="AF119" s="7"/>
      <c r="AG119" s="6">
        <f t="shared" si="5"/>
        <v>10826.95</v>
      </c>
      <c r="AH119" s="7"/>
    </row>
    <row r="120" spans="1:34" x14ac:dyDescent="0.25">
      <c r="A120" s="2"/>
      <c r="B120" s="2"/>
      <c r="C120" s="2"/>
      <c r="D120" s="2"/>
      <c r="E120" s="2"/>
      <c r="F120" s="2" t="s">
        <v>123</v>
      </c>
      <c r="G120" s="2"/>
      <c r="H120" s="2"/>
      <c r="I120" s="6">
        <v>0</v>
      </c>
      <c r="J120" s="7"/>
      <c r="K120" s="6">
        <v>1725</v>
      </c>
      <c r="L120" s="7"/>
      <c r="M120" s="6">
        <v>750</v>
      </c>
      <c r="N120" s="7"/>
      <c r="O120" s="6">
        <v>0</v>
      </c>
      <c r="P120" s="7"/>
      <c r="Q120" s="6">
        <v>1500</v>
      </c>
      <c r="R120" s="7"/>
      <c r="S120" s="6">
        <v>3550</v>
      </c>
      <c r="T120" s="7"/>
      <c r="U120" s="6">
        <v>750</v>
      </c>
      <c r="V120" s="7"/>
      <c r="W120" s="6">
        <v>0</v>
      </c>
      <c r="X120" s="7"/>
      <c r="Y120" s="6">
        <v>1500</v>
      </c>
      <c r="Z120" s="7"/>
      <c r="AA120" s="6">
        <v>750</v>
      </c>
      <c r="AB120" s="7"/>
      <c r="AC120" s="6">
        <v>750</v>
      </c>
      <c r="AD120" s="7"/>
      <c r="AE120" s="6">
        <v>750</v>
      </c>
      <c r="AF120" s="7"/>
      <c r="AG120" s="6">
        <f t="shared" si="5"/>
        <v>12025</v>
      </c>
      <c r="AH120" s="7"/>
    </row>
    <row r="121" spans="1:34" x14ac:dyDescent="0.25">
      <c r="A121" s="2"/>
      <c r="B121" s="2"/>
      <c r="C121" s="2"/>
      <c r="D121" s="2"/>
      <c r="E121" s="2"/>
      <c r="F121" s="2" t="s">
        <v>124</v>
      </c>
      <c r="G121" s="2"/>
      <c r="H121" s="2"/>
      <c r="I121" s="6">
        <v>0</v>
      </c>
      <c r="J121" s="7"/>
      <c r="K121" s="6">
        <v>1155.5999999999999</v>
      </c>
      <c r="L121" s="7"/>
      <c r="M121" s="6">
        <v>577.79999999999995</v>
      </c>
      <c r="N121" s="7"/>
      <c r="O121" s="6">
        <v>587.75</v>
      </c>
      <c r="P121" s="7"/>
      <c r="Q121" s="6">
        <v>587.75</v>
      </c>
      <c r="R121" s="7"/>
      <c r="S121" s="6">
        <v>587.75</v>
      </c>
      <c r="T121" s="7"/>
      <c r="U121" s="6">
        <v>587.75</v>
      </c>
      <c r="V121" s="7"/>
      <c r="W121" s="6">
        <v>587.75</v>
      </c>
      <c r="X121" s="7"/>
      <c r="Y121" s="6">
        <v>587.75</v>
      </c>
      <c r="Z121" s="7"/>
      <c r="AA121" s="6">
        <v>696.52</v>
      </c>
      <c r="AB121" s="7"/>
      <c r="AC121" s="6">
        <v>928.15</v>
      </c>
      <c r="AD121" s="7"/>
      <c r="AE121" s="6">
        <v>179.47</v>
      </c>
      <c r="AF121" s="7"/>
      <c r="AG121" s="6">
        <f t="shared" si="5"/>
        <v>7064.04</v>
      </c>
      <c r="AH121" s="7"/>
    </row>
    <row r="122" spans="1:34" x14ac:dyDescent="0.25">
      <c r="A122" s="2"/>
      <c r="B122" s="2"/>
      <c r="C122" s="2"/>
      <c r="D122" s="2"/>
      <c r="E122" s="2"/>
      <c r="F122" s="2" t="s">
        <v>125</v>
      </c>
      <c r="G122" s="2"/>
      <c r="H122" s="2"/>
      <c r="I122" s="6">
        <v>0</v>
      </c>
      <c r="J122" s="7"/>
      <c r="K122" s="6">
        <v>0</v>
      </c>
      <c r="L122" s="7"/>
      <c r="M122" s="6">
        <v>0</v>
      </c>
      <c r="N122" s="7"/>
      <c r="O122" s="6">
        <v>0</v>
      </c>
      <c r="P122" s="7"/>
      <c r="Q122" s="6">
        <v>0</v>
      </c>
      <c r="R122" s="7"/>
      <c r="S122" s="6">
        <v>450</v>
      </c>
      <c r="T122" s="7"/>
      <c r="U122" s="6">
        <v>0</v>
      </c>
      <c r="V122" s="7"/>
      <c r="W122" s="6">
        <v>0</v>
      </c>
      <c r="X122" s="7"/>
      <c r="Y122" s="6">
        <v>0</v>
      </c>
      <c r="Z122" s="7"/>
      <c r="AA122" s="6">
        <v>0</v>
      </c>
      <c r="AB122" s="7"/>
      <c r="AC122" s="6">
        <v>0</v>
      </c>
      <c r="AD122" s="7"/>
      <c r="AE122" s="6">
        <v>785.25</v>
      </c>
      <c r="AF122" s="7"/>
      <c r="AG122" s="6">
        <f t="shared" si="5"/>
        <v>1235.25</v>
      </c>
      <c r="AH122" s="7"/>
    </row>
    <row r="123" spans="1:34" x14ac:dyDescent="0.25">
      <c r="A123" s="2"/>
      <c r="B123" s="2"/>
      <c r="C123" s="2"/>
      <c r="D123" s="2"/>
      <c r="E123" s="2"/>
      <c r="F123" s="2" t="s">
        <v>126</v>
      </c>
      <c r="G123" s="2"/>
      <c r="H123" s="2"/>
      <c r="I123" s="6">
        <v>0</v>
      </c>
      <c r="J123" s="7"/>
      <c r="K123" s="6">
        <v>8191.56</v>
      </c>
      <c r="L123" s="7"/>
      <c r="M123" s="6">
        <v>4095.78</v>
      </c>
      <c r="N123" s="7"/>
      <c r="O123" s="6">
        <v>4095.78</v>
      </c>
      <c r="P123" s="7"/>
      <c r="Q123" s="6">
        <v>4095.78</v>
      </c>
      <c r="R123" s="7"/>
      <c r="S123" s="6">
        <v>4095.78</v>
      </c>
      <c r="T123" s="7"/>
      <c r="U123" s="6">
        <v>4218.6499999999996</v>
      </c>
      <c r="V123" s="7"/>
      <c r="W123" s="6">
        <v>4218.6499999999996</v>
      </c>
      <c r="X123" s="7"/>
      <c r="Y123" s="6">
        <v>4218.6499999999996</v>
      </c>
      <c r="Z123" s="7"/>
      <c r="AA123" s="6">
        <v>4218.6499999999996</v>
      </c>
      <c r="AB123" s="7"/>
      <c r="AC123" s="6">
        <v>4218.6499999999996</v>
      </c>
      <c r="AD123" s="7"/>
      <c r="AE123" s="6">
        <v>4218.6499999999996</v>
      </c>
      <c r="AF123" s="7"/>
      <c r="AG123" s="6">
        <f t="shared" si="5"/>
        <v>49886.58</v>
      </c>
      <c r="AH123" s="7"/>
    </row>
    <row r="124" spans="1:34" x14ac:dyDescent="0.25">
      <c r="A124" s="2"/>
      <c r="B124" s="2"/>
      <c r="C124" s="2"/>
      <c r="D124" s="2"/>
      <c r="E124" s="2"/>
      <c r="F124" s="2" t="s">
        <v>127</v>
      </c>
      <c r="G124" s="2"/>
      <c r="H124" s="2"/>
      <c r="I124" s="6">
        <v>520.71</v>
      </c>
      <c r="J124" s="7"/>
      <c r="K124" s="6">
        <v>1590.19</v>
      </c>
      <c r="L124" s="7"/>
      <c r="M124" s="6">
        <v>815.65</v>
      </c>
      <c r="N124" s="7"/>
      <c r="O124" s="6">
        <v>189.56</v>
      </c>
      <c r="P124" s="7"/>
      <c r="Q124" s="6">
        <v>1470.32</v>
      </c>
      <c r="R124" s="7"/>
      <c r="S124" s="6">
        <v>890.42</v>
      </c>
      <c r="T124" s="7"/>
      <c r="U124" s="6">
        <v>952.45</v>
      </c>
      <c r="V124" s="7"/>
      <c r="W124" s="6">
        <v>1193.02</v>
      </c>
      <c r="X124" s="7"/>
      <c r="Y124" s="6">
        <v>873.18</v>
      </c>
      <c r="Z124" s="7"/>
      <c r="AA124" s="6">
        <v>1032.1500000000001</v>
      </c>
      <c r="AB124" s="7"/>
      <c r="AC124" s="6">
        <v>1264.07</v>
      </c>
      <c r="AD124" s="7"/>
      <c r="AE124" s="6">
        <v>817.5</v>
      </c>
      <c r="AF124" s="7"/>
      <c r="AG124" s="6">
        <f t="shared" si="5"/>
        <v>11609.22</v>
      </c>
      <c r="AH124" s="7"/>
    </row>
    <row r="125" spans="1:34" x14ac:dyDescent="0.25">
      <c r="A125" s="2"/>
      <c r="B125" s="2"/>
      <c r="C125" s="2"/>
      <c r="D125" s="2"/>
      <c r="E125" s="2"/>
      <c r="F125" s="2" t="s">
        <v>128</v>
      </c>
      <c r="G125" s="2"/>
      <c r="H125" s="2"/>
      <c r="I125" s="6">
        <v>0</v>
      </c>
      <c r="J125" s="7"/>
      <c r="K125" s="6">
        <v>0</v>
      </c>
      <c r="L125" s="7"/>
      <c r="M125" s="6">
        <v>0</v>
      </c>
      <c r="N125" s="7"/>
      <c r="O125" s="6">
        <v>0</v>
      </c>
      <c r="P125" s="7"/>
      <c r="Q125" s="6">
        <v>0</v>
      </c>
      <c r="R125" s="7"/>
      <c r="S125" s="6">
        <v>0</v>
      </c>
      <c r="T125" s="7"/>
      <c r="U125" s="6">
        <v>0</v>
      </c>
      <c r="V125" s="7"/>
      <c r="W125" s="6">
        <v>0</v>
      </c>
      <c r="X125" s="7"/>
      <c r="Y125" s="6">
        <v>0</v>
      </c>
      <c r="Z125" s="7"/>
      <c r="AA125" s="6">
        <v>0</v>
      </c>
      <c r="AB125" s="7"/>
      <c r="AC125" s="6">
        <v>0</v>
      </c>
      <c r="AD125" s="7"/>
      <c r="AE125" s="6">
        <v>0</v>
      </c>
      <c r="AF125" s="7"/>
      <c r="AG125" s="6">
        <f t="shared" si="5"/>
        <v>0</v>
      </c>
      <c r="AH125" s="7"/>
    </row>
    <row r="126" spans="1:34" x14ac:dyDescent="0.25">
      <c r="A126" s="2"/>
      <c r="B126" s="2"/>
      <c r="C126" s="2"/>
      <c r="D126" s="2"/>
      <c r="E126" s="2"/>
      <c r="F126" s="2" t="s">
        <v>129</v>
      </c>
      <c r="G126" s="2"/>
      <c r="H126" s="2"/>
      <c r="I126" s="6">
        <v>2999.76</v>
      </c>
      <c r="J126" s="7"/>
      <c r="K126" s="6">
        <v>6795.46</v>
      </c>
      <c r="L126" s="7"/>
      <c r="M126" s="6">
        <v>4103.76</v>
      </c>
      <c r="N126" s="7"/>
      <c r="O126" s="6">
        <v>8235.0499999999993</v>
      </c>
      <c r="P126" s="7"/>
      <c r="Q126" s="6">
        <v>8522.94</v>
      </c>
      <c r="R126" s="7"/>
      <c r="S126" s="6">
        <v>6601.99</v>
      </c>
      <c r="T126" s="7"/>
      <c r="U126" s="6">
        <v>3557.44</v>
      </c>
      <c r="V126" s="7"/>
      <c r="W126" s="6">
        <v>9123.3700000000008</v>
      </c>
      <c r="X126" s="7"/>
      <c r="Y126" s="6">
        <v>5319.04</v>
      </c>
      <c r="Z126" s="7"/>
      <c r="AA126" s="6">
        <v>5646.21</v>
      </c>
      <c r="AB126" s="7"/>
      <c r="AC126" s="6">
        <v>5109.28</v>
      </c>
      <c r="AD126" s="7"/>
      <c r="AE126" s="6">
        <v>10922.78</v>
      </c>
      <c r="AF126" s="7"/>
      <c r="AG126" s="6">
        <f t="shared" si="5"/>
        <v>76937.08</v>
      </c>
      <c r="AH126" s="7"/>
    </row>
    <row r="127" spans="1:34" x14ac:dyDescent="0.25">
      <c r="A127" s="2"/>
      <c r="B127" s="2"/>
      <c r="C127" s="2"/>
      <c r="D127" s="2"/>
      <c r="E127" s="2"/>
      <c r="F127" s="2" t="s">
        <v>130</v>
      </c>
      <c r="G127" s="2"/>
      <c r="H127" s="2"/>
      <c r="I127" s="6">
        <v>1828.71</v>
      </c>
      <c r="J127" s="7"/>
      <c r="K127" s="6">
        <v>979.33</v>
      </c>
      <c r="L127" s="7"/>
      <c r="M127" s="6">
        <v>52.49</v>
      </c>
      <c r="N127" s="7"/>
      <c r="O127" s="6">
        <v>865.34</v>
      </c>
      <c r="P127" s="7"/>
      <c r="Q127" s="6">
        <v>540.02</v>
      </c>
      <c r="R127" s="7"/>
      <c r="S127" s="6">
        <v>571.4</v>
      </c>
      <c r="T127" s="7"/>
      <c r="U127" s="6">
        <v>1446.43</v>
      </c>
      <c r="V127" s="7"/>
      <c r="W127" s="6">
        <v>966.88</v>
      </c>
      <c r="X127" s="7"/>
      <c r="Y127" s="6">
        <v>227.75</v>
      </c>
      <c r="Z127" s="7"/>
      <c r="AA127" s="6">
        <v>916.71</v>
      </c>
      <c r="AB127" s="7"/>
      <c r="AC127" s="6">
        <v>591.94000000000005</v>
      </c>
      <c r="AD127" s="7"/>
      <c r="AE127" s="6">
        <v>26.66</v>
      </c>
      <c r="AF127" s="7"/>
      <c r="AG127" s="6">
        <f t="shared" si="5"/>
        <v>9013.66</v>
      </c>
      <c r="AH127" s="7"/>
    </row>
    <row r="128" spans="1:34" x14ac:dyDescent="0.25">
      <c r="A128" s="2"/>
      <c r="B128" s="2"/>
      <c r="C128" s="2"/>
      <c r="D128" s="2"/>
      <c r="E128" s="2"/>
      <c r="F128" s="2" t="s">
        <v>131</v>
      </c>
      <c r="G128" s="2"/>
      <c r="H128" s="2"/>
      <c r="I128" s="6">
        <v>1078.05</v>
      </c>
      <c r="J128" s="7"/>
      <c r="K128" s="6">
        <v>2122</v>
      </c>
      <c r="L128" s="7"/>
      <c r="M128" s="6">
        <v>1028.54</v>
      </c>
      <c r="N128" s="7"/>
      <c r="O128" s="6">
        <v>335.89</v>
      </c>
      <c r="P128" s="7"/>
      <c r="Q128" s="6">
        <v>149</v>
      </c>
      <c r="R128" s="7"/>
      <c r="S128" s="6">
        <v>149</v>
      </c>
      <c r="T128" s="7"/>
      <c r="U128" s="6">
        <v>394.7</v>
      </c>
      <c r="V128" s="7"/>
      <c r="W128" s="6">
        <v>149</v>
      </c>
      <c r="X128" s="7"/>
      <c r="Y128" s="6">
        <v>0</v>
      </c>
      <c r="Z128" s="7"/>
      <c r="AA128" s="6">
        <v>0</v>
      </c>
      <c r="AB128" s="7"/>
      <c r="AC128" s="6">
        <v>824.24</v>
      </c>
      <c r="AD128" s="7"/>
      <c r="AE128" s="6">
        <v>70</v>
      </c>
      <c r="AF128" s="7"/>
      <c r="AG128" s="6">
        <f t="shared" si="5"/>
        <v>6300.42</v>
      </c>
      <c r="AH128" s="7"/>
    </row>
    <row r="129" spans="1:34" x14ac:dyDescent="0.25">
      <c r="A129" s="2"/>
      <c r="B129" s="2"/>
      <c r="C129" s="2"/>
      <c r="D129" s="2"/>
      <c r="E129" s="2"/>
      <c r="F129" s="2" t="s">
        <v>132</v>
      </c>
      <c r="G129" s="2"/>
      <c r="H129" s="2"/>
      <c r="I129" s="6">
        <v>0</v>
      </c>
      <c r="J129" s="7"/>
      <c r="K129" s="6">
        <v>992.02</v>
      </c>
      <c r="L129" s="7"/>
      <c r="M129" s="6">
        <v>367.85</v>
      </c>
      <c r="N129" s="7"/>
      <c r="O129" s="6">
        <v>434.15</v>
      </c>
      <c r="P129" s="7"/>
      <c r="Q129" s="6">
        <v>486.63</v>
      </c>
      <c r="R129" s="7"/>
      <c r="S129" s="6">
        <v>424.37</v>
      </c>
      <c r="T129" s="7"/>
      <c r="U129" s="6">
        <v>423.67</v>
      </c>
      <c r="V129" s="7"/>
      <c r="W129" s="6">
        <v>234.02</v>
      </c>
      <c r="X129" s="7"/>
      <c r="Y129" s="6">
        <v>803.91</v>
      </c>
      <c r="Z129" s="7"/>
      <c r="AA129" s="6">
        <v>706.12</v>
      </c>
      <c r="AB129" s="7"/>
      <c r="AC129" s="6">
        <v>447.64</v>
      </c>
      <c r="AD129" s="7"/>
      <c r="AE129" s="6">
        <v>1221.47</v>
      </c>
      <c r="AF129" s="7"/>
      <c r="AG129" s="6">
        <f t="shared" si="5"/>
        <v>6541.85</v>
      </c>
      <c r="AH129" s="7"/>
    </row>
    <row r="130" spans="1:34" x14ac:dyDescent="0.25">
      <c r="A130" s="2"/>
      <c r="B130" s="2"/>
      <c r="C130" s="2"/>
      <c r="D130" s="2"/>
      <c r="E130" s="2"/>
      <c r="F130" s="2" t="s">
        <v>133</v>
      </c>
      <c r="G130" s="2"/>
      <c r="H130" s="2"/>
      <c r="I130" s="6">
        <v>0</v>
      </c>
      <c r="J130" s="7"/>
      <c r="K130" s="6">
        <v>1370</v>
      </c>
      <c r="L130" s="7"/>
      <c r="M130" s="6">
        <v>0</v>
      </c>
      <c r="N130" s="7"/>
      <c r="O130" s="6">
        <v>190</v>
      </c>
      <c r="P130" s="7"/>
      <c r="Q130" s="6">
        <v>623</v>
      </c>
      <c r="R130" s="7"/>
      <c r="S130" s="6">
        <v>0</v>
      </c>
      <c r="T130" s="7"/>
      <c r="U130" s="6">
        <v>0</v>
      </c>
      <c r="V130" s="7"/>
      <c r="W130" s="6">
        <v>403.88</v>
      </c>
      <c r="X130" s="7"/>
      <c r="Y130" s="6">
        <v>820</v>
      </c>
      <c r="Z130" s="7"/>
      <c r="AA130" s="6">
        <v>0</v>
      </c>
      <c r="AB130" s="7"/>
      <c r="AC130" s="6">
        <v>433.01</v>
      </c>
      <c r="AD130" s="7"/>
      <c r="AE130" s="6">
        <v>0</v>
      </c>
      <c r="AF130" s="7"/>
      <c r="AG130" s="6">
        <f t="shared" si="5"/>
        <v>3839.89</v>
      </c>
      <c r="AH130" s="7"/>
    </row>
    <row r="131" spans="1:34" x14ac:dyDescent="0.25">
      <c r="A131" s="2"/>
      <c r="B131" s="2"/>
      <c r="C131" s="2"/>
      <c r="D131" s="2"/>
      <c r="E131" s="2"/>
      <c r="F131" s="2" t="s">
        <v>134</v>
      </c>
      <c r="G131" s="2"/>
      <c r="H131" s="2"/>
      <c r="I131" s="6">
        <v>91.45</v>
      </c>
      <c r="J131" s="7"/>
      <c r="K131" s="6">
        <v>178.17</v>
      </c>
      <c r="L131" s="7"/>
      <c r="M131" s="6">
        <v>178.17</v>
      </c>
      <c r="N131" s="7"/>
      <c r="O131" s="6">
        <v>196.28</v>
      </c>
      <c r="P131" s="7"/>
      <c r="Q131" s="6">
        <v>184.99</v>
      </c>
      <c r="R131" s="7"/>
      <c r="S131" s="6">
        <v>184.99</v>
      </c>
      <c r="T131" s="7"/>
      <c r="U131" s="6">
        <v>203.49</v>
      </c>
      <c r="V131" s="7"/>
      <c r="W131" s="6">
        <v>184.99</v>
      </c>
      <c r="X131" s="7"/>
      <c r="Y131" s="6">
        <v>184.99</v>
      </c>
      <c r="Z131" s="7"/>
      <c r="AA131" s="6">
        <v>193.38</v>
      </c>
      <c r="AB131" s="7"/>
      <c r="AC131" s="6">
        <v>497.88</v>
      </c>
      <c r="AD131" s="7"/>
      <c r="AE131" s="6">
        <v>253.04</v>
      </c>
      <c r="AF131" s="7"/>
      <c r="AG131" s="6">
        <f t="shared" si="5"/>
        <v>2531.8200000000002</v>
      </c>
      <c r="AH131" s="7"/>
    </row>
    <row r="132" spans="1:34" ht="15.75" thickBot="1" x14ac:dyDescent="0.3">
      <c r="A132" s="2"/>
      <c r="B132" s="2"/>
      <c r="C132" s="2"/>
      <c r="D132" s="2"/>
      <c r="E132" s="2"/>
      <c r="F132" s="2" t="s">
        <v>135</v>
      </c>
      <c r="G132" s="2"/>
      <c r="H132" s="2"/>
      <c r="I132" s="9">
        <v>0</v>
      </c>
      <c r="J132" s="7"/>
      <c r="K132" s="9">
        <v>0</v>
      </c>
      <c r="L132" s="7"/>
      <c r="M132" s="9">
        <v>0</v>
      </c>
      <c r="N132" s="7"/>
      <c r="O132" s="9">
        <v>0</v>
      </c>
      <c r="P132" s="7"/>
      <c r="Q132" s="9">
        <v>0</v>
      </c>
      <c r="R132" s="7"/>
      <c r="S132" s="9">
        <v>0</v>
      </c>
      <c r="T132" s="7"/>
      <c r="U132" s="9">
        <v>0</v>
      </c>
      <c r="V132" s="7"/>
      <c r="W132" s="9">
        <v>0</v>
      </c>
      <c r="X132" s="7"/>
      <c r="Y132" s="9">
        <v>0</v>
      </c>
      <c r="Z132" s="7"/>
      <c r="AA132" s="9">
        <v>0</v>
      </c>
      <c r="AB132" s="7"/>
      <c r="AC132" s="9">
        <v>0</v>
      </c>
      <c r="AD132" s="7"/>
      <c r="AE132" s="9">
        <v>0</v>
      </c>
      <c r="AF132" s="7"/>
      <c r="AG132" s="9">
        <f t="shared" si="5"/>
        <v>0</v>
      </c>
      <c r="AH132" s="7"/>
    </row>
    <row r="133" spans="1:34" x14ac:dyDescent="0.25">
      <c r="A133" s="2"/>
      <c r="B133" s="2"/>
      <c r="C133" s="2"/>
      <c r="D133" s="2"/>
      <c r="E133" s="2" t="s">
        <v>136</v>
      </c>
      <c r="F133" s="2"/>
      <c r="G133" s="2"/>
      <c r="H133" s="2"/>
      <c r="I133" s="6">
        <f>ROUND(I98+I102+I108+SUM(I119:I132),5)</f>
        <v>7086.73</v>
      </c>
      <c r="J133" s="7"/>
      <c r="K133" s="6">
        <f>ROUND(K98+K102+K108+SUM(K119:K132),5)</f>
        <v>33959.760000000002</v>
      </c>
      <c r="L133" s="7"/>
      <c r="M133" s="6">
        <f>ROUND(M98+M102+M108+SUM(M119:M132),5)</f>
        <v>13676.62</v>
      </c>
      <c r="N133" s="7"/>
      <c r="O133" s="6">
        <f>ROUND(O98+O102+O108+SUM(O119:O132),5)</f>
        <v>20535.57</v>
      </c>
      <c r="P133" s="7"/>
      <c r="Q133" s="6">
        <f>ROUND(Q98+Q102+Q108+SUM(Q119:Q132),5)</f>
        <v>20593.099999999999</v>
      </c>
      <c r="R133" s="7"/>
      <c r="S133" s="6">
        <f>ROUND(S98+S102+S108+SUM(S119:S132),5)</f>
        <v>18416.669999999998</v>
      </c>
      <c r="T133" s="7"/>
      <c r="U133" s="6">
        <f>ROUND(U98+U102+U108+SUM(U119:U132),5)</f>
        <v>13997.19</v>
      </c>
      <c r="V133" s="7"/>
      <c r="W133" s="6">
        <f>ROUND(W98+W102+W108+SUM(W119:W132),5)</f>
        <v>18108.59</v>
      </c>
      <c r="X133" s="7"/>
      <c r="Y133" s="6">
        <f>ROUND(Y98+Y102+Y108+SUM(Y119:Y132),5)</f>
        <v>15789.47</v>
      </c>
      <c r="Z133" s="7"/>
      <c r="AA133" s="6">
        <f>ROUND(AA98+AA102+AA108+SUM(AA119:AA132),5)</f>
        <v>16550.490000000002</v>
      </c>
      <c r="AB133" s="7"/>
      <c r="AC133" s="6">
        <f>ROUND(AC98+AC102+AC108+SUM(AC119:AC132),5)</f>
        <v>17771.39</v>
      </c>
      <c r="AD133" s="7"/>
      <c r="AE133" s="6">
        <f>ROUND(AE98+AE102+AE108+SUM(AE119:AE132),5)</f>
        <v>21901.200000000001</v>
      </c>
      <c r="AF133" s="7"/>
      <c r="AG133" s="6">
        <f t="shared" si="5"/>
        <v>218386.78</v>
      </c>
      <c r="AH133" s="7"/>
    </row>
    <row r="134" spans="1:34" x14ac:dyDescent="0.25">
      <c r="A134" s="2"/>
      <c r="B134" s="2"/>
      <c r="C134" s="2"/>
      <c r="D134" s="2"/>
      <c r="E134" s="2" t="s">
        <v>137</v>
      </c>
      <c r="F134" s="2"/>
      <c r="G134" s="2"/>
      <c r="H134" s="2"/>
      <c r="I134" s="6"/>
      <c r="J134" s="7"/>
      <c r="K134" s="6"/>
      <c r="L134" s="7"/>
      <c r="M134" s="6"/>
      <c r="N134" s="7"/>
      <c r="O134" s="6"/>
      <c r="P134" s="7"/>
      <c r="Q134" s="6"/>
      <c r="R134" s="7"/>
      <c r="S134" s="6"/>
      <c r="T134" s="7"/>
      <c r="U134" s="6"/>
      <c r="V134" s="7"/>
      <c r="W134" s="6"/>
      <c r="X134" s="7"/>
      <c r="Y134" s="6"/>
      <c r="Z134" s="7"/>
      <c r="AA134" s="6"/>
      <c r="AB134" s="7"/>
      <c r="AC134" s="6"/>
      <c r="AD134" s="7"/>
      <c r="AE134" s="6"/>
      <c r="AF134" s="7"/>
      <c r="AG134" s="6"/>
      <c r="AH134" s="7"/>
    </row>
    <row r="135" spans="1:34" x14ac:dyDescent="0.25">
      <c r="A135" s="2"/>
      <c r="B135" s="2"/>
      <c r="C135" s="2"/>
      <c r="D135" s="2"/>
      <c r="E135" s="2"/>
      <c r="F135" s="2" t="s">
        <v>138</v>
      </c>
      <c r="G135" s="2"/>
      <c r="H135" s="2"/>
      <c r="I135" s="6">
        <v>68</v>
      </c>
      <c r="J135" s="7"/>
      <c r="K135" s="6">
        <v>68</v>
      </c>
      <c r="L135" s="7"/>
      <c r="M135" s="6">
        <v>68</v>
      </c>
      <c r="N135" s="7"/>
      <c r="O135" s="6">
        <v>-18.420000000000002</v>
      </c>
      <c r="P135" s="7"/>
      <c r="Q135" s="6">
        <v>68</v>
      </c>
      <c r="R135" s="7"/>
      <c r="S135" s="6">
        <v>73</v>
      </c>
      <c r="T135" s="7"/>
      <c r="U135" s="6">
        <v>73</v>
      </c>
      <c r="V135" s="7"/>
      <c r="W135" s="6">
        <v>73</v>
      </c>
      <c r="X135" s="7"/>
      <c r="Y135" s="6">
        <v>73</v>
      </c>
      <c r="Z135" s="7"/>
      <c r="AA135" s="6">
        <v>0</v>
      </c>
      <c r="AB135" s="7"/>
      <c r="AC135" s="6">
        <v>0</v>
      </c>
      <c r="AD135" s="7"/>
      <c r="AE135" s="6">
        <v>22081.759999999998</v>
      </c>
      <c r="AF135" s="7"/>
      <c r="AG135" s="6">
        <f t="shared" ref="AG135:AG140" si="6">ROUND(I135+K135+M135+O135+Q135+S135+U135+W135+Y135+AA135+AC135+AE135,5)</f>
        <v>22627.34</v>
      </c>
      <c r="AH135" s="7"/>
    </row>
    <row r="136" spans="1:34" x14ac:dyDescent="0.25">
      <c r="A136" s="2"/>
      <c r="B136" s="2"/>
      <c r="C136" s="2"/>
      <c r="D136" s="2"/>
      <c r="E136" s="2"/>
      <c r="F136" s="2" t="s">
        <v>139</v>
      </c>
      <c r="G136" s="2"/>
      <c r="H136" s="2"/>
      <c r="I136" s="6">
        <v>2021.8</v>
      </c>
      <c r="J136" s="7"/>
      <c r="K136" s="6">
        <v>1928.05</v>
      </c>
      <c r="L136" s="7"/>
      <c r="M136" s="6">
        <v>1919.58</v>
      </c>
      <c r="N136" s="7"/>
      <c r="O136" s="6">
        <v>1778.29</v>
      </c>
      <c r="P136" s="7"/>
      <c r="Q136" s="6">
        <v>1803.05</v>
      </c>
      <c r="R136" s="7"/>
      <c r="S136" s="6">
        <v>1829.72</v>
      </c>
      <c r="T136" s="7"/>
      <c r="U136" s="6">
        <v>1779.67</v>
      </c>
      <c r="V136" s="7"/>
      <c r="W136" s="6">
        <v>1794.13</v>
      </c>
      <c r="X136" s="7"/>
      <c r="Y136" s="6">
        <v>1670.6</v>
      </c>
      <c r="Z136" s="7"/>
      <c r="AA136" s="6">
        <v>1210.8</v>
      </c>
      <c r="AB136" s="7"/>
      <c r="AC136" s="6">
        <v>825.62</v>
      </c>
      <c r="AD136" s="7"/>
      <c r="AE136" s="6">
        <v>4102.99</v>
      </c>
      <c r="AF136" s="7"/>
      <c r="AG136" s="6">
        <f t="shared" si="6"/>
        <v>22664.3</v>
      </c>
      <c r="AH136" s="7"/>
    </row>
    <row r="137" spans="1:34" ht="15.75" thickBot="1" x14ac:dyDescent="0.3">
      <c r="A137" s="2"/>
      <c r="B137" s="2"/>
      <c r="C137" s="2"/>
      <c r="D137" s="2"/>
      <c r="E137" s="2"/>
      <c r="F137" s="2" t="s">
        <v>140</v>
      </c>
      <c r="G137" s="2"/>
      <c r="H137" s="2"/>
      <c r="I137" s="11">
        <v>23865.98</v>
      </c>
      <c r="J137" s="7"/>
      <c r="K137" s="11">
        <v>23910.799999999999</v>
      </c>
      <c r="L137" s="7"/>
      <c r="M137" s="11">
        <v>24876.5</v>
      </c>
      <c r="N137" s="7"/>
      <c r="O137" s="11">
        <v>23245.55</v>
      </c>
      <c r="P137" s="7"/>
      <c r="Q137" s="11">
        <v>23569.25</v>
      </c>
      <c r="R137" s="7"/>
      <c r="S137" s="11">
        <v>23918</v>
      </c>
      <c r="T137" s="7"/>
      <c r="U137" s="11">
        <v>23263.4</v>
      </c>
      <c r="V137" s="7"/>
      <c r="W137" s="11">
        <v>23452.55</v>
      </c>
      <c r="X137" s="7"/>
      <c r="Y137" s="11">
        <v>21837.8</v>
      </c>
      <c r="Z137" s="7"/>
      <c r="AA137" s="11">
        <v>21095.3</v>
      </c>
      <c r="AB137" s="7"/>
      <c r="AC137" s="11">
        <v>20923.099999999999</v>
      </c>
      <c r="AD137" s="7"/>
      <c r="AE137" s="11">
        <v>18572.97</v>
      </c>
      <c r="AF137" s="7"/>
      <c r="AG137" s="11">
        <f t="shared" si="6"/>
        <v>272531.20000000001</v>
      </c>
      <c r="AH137" s="7"/>
    </row>
    <row r="138" spans="1:34" ht="15.75" thickBot="1" x14ac:dyDescent="0.3">
      <c r="A138" s="2"/>
      <c r="B138" s="2"/>
      <c r="C138" s="2"/>
      <c r="D138" s="2"/>
      <c r="E138" s="2" t="s">
        <v>141</v>
      </c>
      <c r="F138" s="2"/>
      <c r="G138" s="2"/>
      <c r="H138" s="2"/>
      <c r="I138" s="15">
        <f>ROUND(SUM(I134:I137),5)</f>
        <v>25955.78</v>
      </c>
      <c r="J138" s="7"/>
      <c r="K138" s="15">
        <f>ROUND(SUM(K134:K137),5)</f>
        <v>25906.85</v>
      </c>
      <c r="L138" s="7"/>
      <c r="M138" s="15">
        <f>ROUND(SUM(M134:M137),5)</f>
        <v>26864.080000000002</v>
      </c>
      <c r="N138" s="7"/>
      <c r="O138" s="15">
        <f>ROUND(SUM(O134:O137),5)</f>
        <v>25005.42</v>
      </c>
      <c r="P138" s="7"/>
      <c r="Q138" s="15">
        <f>ROUND(SUM(Q134:Q137),5)</f>
        <v>25440.3</v>
      </c>
      <c r="R138" s="7"/>
      <c r="S138" s="15">
        <f>ROUND(SUM(S134:S137),5)</f>
        <v>25820.720000000001</v>
      </c>
      <c r="T138" s="7"/>
      <c r="U138" s="15">
        <f>ROUND(SUM(U134:U137),5)</f>
        <v>25116.07</v>
      </c>
      <c r="V138" s="7"/>
      <c r="W138" s="15">
        <f>ROUND(SUM(W134:W137),5)</f>
        <v>25319.68</v>
      </c>
      <c r="X138" s="7"/>
      <c r="Y138" s="15">
        <f>ROUND(SUM(Y134:Y137),5)</f>
        <v>23581.4</v>
      </c>
      <c r="Z138" s="7"/>
      <c r="AA138" s="15">
        <f>ROUND(SUM(AA134:AA137),5)</f>
        <v>22306.1</v>
      </c>
      <c r="AB138" s="7"/>
      <c r="AC138" s="15">
        <f>ROUND(SUM(AC134:AC137),5)</f>
        <v>21748.720000000001</v>
      </c>
      <c r="AD138" s="7"/>
      <c r="AE138" s="15">
        <f>ROUND(SUM(AE134:AE137),5)</f>
        <v>44757.72</v>
      </c>
      <c r="AF138" s="7"/>
      <c r="AG138" s="15">
        <f t="shared" si="6"/>
        <v>317822.84000000003</v>
      </c>
      <c r="AH138" s="7"/>
    </row>
    <row r="139" spans="1:34" ht="15.75" thickBot="1" x14ac:dyDescent="0.3">
      <c r="A139" s="2"/>
      <c r="B139" s="2"/>
      <c r="C139" s="2"/>
      <c r="D139" s="2" t="s">
        <v>142</v>
      </c>
      <c r="E139" s="2"/>
      <c r="F139" s="2"/>
      <c r="G139" s="2"/>
      <c r="H139" s="2"/>
      <c r="I139" s="13">
        <f>ROUND(SUM(I42:I46)+I65+I70+I75+I85+I97+I133+I138,5)</f>
        <v>40517.46</v>
      </c>
      <c r="J139" s="7"/>
      <c r="K139" s="13">
        <f>ROUND(SUM(K42:K46)+K65+K70+K75+K85+K97+K133+K138,5)</f>
        <v>111213.56</v>
      </c>
      <c r="L139" s="7"/>
      <c r="M139" s="13">
        <f>ROUND(SUM(M42:M46)+M65+M70+M75+M85+M97+M133+M138,5)</f>
        <v>82788.11</v>
      </c>
      <c r="N139" s="7"/>
      <c r="O139" s="13">
        <f>ROUND(SUM(O42:O46)+O65+O70+O75+O85+O97+O133+O138,5)</f>
        <v>78664.850000000006</v>
      </c>
      <c r="P139" s="7"/>
      <c r="Q139" s="13">
        <f>ROUND(SUM(Q42:Q46)+Q65+Q70+Q75+Q85+Q97+Q133+Q138,5)</f>
        <v>76347.649999999994</v>
      </c>
      <c r="R139" s="7"/>
      <c r="S139" s="13">
        <f>ROUND(SUM(S42:S46)+S65+S70+S75+S85+S97+S133+S138,5)</f>
        <v>122719.02</v>
      </c>
      <c r="T139" s="7"/>
      <c r="U139" s="13">
        <f>ROUND(SUM(U42:U46)+U65+U70+U75+U85+U97+U133+U138,5)</f>
        <v>65804.5</v>
      </c>
      <c r="V139" s="7"/>
      <c r="W139" s="13">
        <f>ROUND(SUM(W42:W46)+W65+W70+W75+W85+W97+W133+W138,5)</f>
        <v>103299.68</v>
      </c>
      <c r="X139" s="7"/>
      <c r="Y139" s="13">
        <f>ROUND(SUM(Y42:Y46)+Y65+Y70+Y75+Y85+Y97+Y133+Y138,5)</f>
        <v>76057.31</v>
      </c>
      <c r="Z139" s="7"/>
      <c r="AA139" s="13">
        <f>ROUND(SUM(AA42:AA46)+AA65+AA70+AA75+AA85+AA97+AA133+AA138,5)</f>
        <v>79298</v>
      </c>
      <c r="AB139" s="7"/>
      <c r="AC139" s="13">
        <f>ROUND(SUM(AC42:AC46)+AC65+AC70+AC75+AC85+AC97+AC133+AC138,5)</f>
        <v>111846.43</v>
      </c>
      <c r="AD139" s="7"/>
      <c r="AE139" s="13">
        <f>ROUND(SUM(AE42:AE46)+AE65+AE70+AE75+AE85+AE97+AE133+AE138,5)</f>
        <v>132411.65</v>
      </c>
      <c r="AF139" s="7"/>
      <c r="AG139" s="13">
        <f t="shared" si="6"/>
        <v>1080968.22</v>
      </c>
      <c r="AH139" s="7"/>
    </row>
    <row r="140" spans="1:34" x14ac:dyDescent="0.25">
      <c r="A140" s="2"/>
      <c r="B140" s="2" t="s">
        <v>143</v>
      </c>
      <c r="C140" s="2"/>
      <c r="D140" s="2"/>
      <c r="E140" s="2"/>
      <c r="F140" s="2"/>
      <c r="G140" s="2"/>
      <c r="H140" s="2"/>
      <c r="I140" s="6">
        <f>ROUND(I3+I41-I139,5)</f>
        <v>421456.69</v>
      </c>
      <c r="J140" s="7"/>
      <c r="K140" s="6">
        <f>ROUND(K3+K41-K139,5)</f>
        <v>43736.77</v>
      </c>
      <c r="L140" s="7"/>
      <c r="M140" s="6">
        <f>ROUND(M3+M41-M139,5)</f>
        <v>-12503.8</v>
      </c>
      <c r="N140" s="7"/>
      <c r="O140" s="6">
        <f>ROUND(O3+O41-O139,5)</f>
        <v>-14779.32</v>
      </c>
      <c r="P140" s="7"/>
      <c r="Q140" s="6">
        <f>ROUND(Q3+Q41-Q139,5)</f>
        <v>-3420.19</v>
      </c>
      <c r="R140" s="7"/>
      <c r="S140" s="6">
        <f>ROUND(S3+S41-S139,5)</f>
        <v>-102419.42</v>
      </c>
      <c r="T140" s="7"/>
      <c r="U140" s="6">
        <f>ROUND(U3+U41-U139,5)</f>
        <v>-26504.26</v>
      </c>
      <c r="V140" s="7"/>
      <c r="W140" s="6">
        <f>ROUND(W3+W41-W139,5)</f>
        <v>-76605.97</v>
      </c>
      <c r="X140" s="7"/>
      <c r="Y140" s="6">
        <f>ROUND(Y3+Y41-Y139,5)</f>
        <v>-43372.65</v>
      </c>
      <c r="Z140" s="7"/>
      <c r="AA140" s="6">
        <f>ROUND(AA3+AA41-AA139,5)</f>
        <v>-44262.69</v>
      </c>
      <c r="AB140" s="7"/>
      <c r="AC140" s="6">
        <f>ROUND(AC3+AC41-AC139,5)</f>
        <v>-99945.25</v>
      </c>
      <c r="AD140" s="7"/>
      <c r="AE140" s="6">
        <f>ROUND(AE3+AE41-AE139,5)</f>
        <v>-124447.38</v>
      </c>
      <c r="AF140" s="7"/>
      <c r="AG140" s="6">
        <f t="shared" si="6"/>
        <v>-83067.47</v>
      </c>
      <c r="AH140" s="7"/>
    </row>
    <row r="141" spans="1:34" x14ac:dyDescent="0.25">
      <c r="A141" s="2"/>
      <c r="B141" s="2" t="s">
        <v>144</v>
      </c>
      <c r="C141" s="2"/>
      <c r="D141" s="2"/>
      <c r="E141" s="2"/>
      <c r="F141" s="2"/>
      <c r="G141" s="2"/>
      <c r="H141" s="2"/>
      <c r="I141" s="6"/>
      <c r="J141" s="7"/>
      <c r="K141" s="6"/>
      <c r="L141" s="7"/>
      <c r="M141" s="6"/>
      <c r="N141" s="7"/>
      <c r="O141" s="6"/>
      <c r="P141" s="7"/>
      <c r="Q141" s="6"/>
      <c r="R141" s="7"/>
      <c r="S141" s="6"/>
      <c r="T141" s="7"/>
      <c r="U141" s="6"/>
      <c r="V141" s="7"/>
      <c r="W141" s="6"/>
      <c r="X141" s="7"/>
      <c r="Y141" s="6"/>
      <c r="Z141" s="7"/>
      <c r="AA141" s="6"/>
      <c r="AB141" s="7"/>
      <c r="AC141" s="6"/>
      <c r="AD141" s="7"/>
      <c r="AE141" s="6"/>
      <c r="AF141" s="7"/>
      <c r="AG141" s="6"/>
      <c r="AH141" s="7"/>
    </row>
    <row r="142" spans="1:34" x14ac:dyDescent="0.25">
      <c r="A142" s="2"/>
      <c r="B142" s="2"/>
      <c r="C142" s="2" t="s">
        <v>145</v>
      </c>
      <c r="D142" s="2"/>
      <c r="E142" s="2"/>
      <c r="F142" s="2"/>
      <c r="G142" s="2"/>
      <c r="H142" s="2"/>
      <c r="I142" s="6"/>
      <c r="J142" s="7"/>
      <c r="K142" s="6"/>
      <c r="L142" s="7"/>
      <c r="M142" s="6"/>
      <c r="N142" s="7"/>
      <c r="O142" s="6"/>
      <c r="P142" s="7"/>
      <c r="Q142" s="6"/>
      <c r="R142" s="7"/>
      <c r="S142" s="6"/>
      <c r="T142" s="7"/>
      <c r="U142" s="6"/>
      <c r="V142" s="7"/>
      <c r="W142" s="6"/>
      <c r="X142" s="7"/>
      <c r="Y142" s="6"/>
      <c r="Z142" s="7"/>
      <c r="AA142" s="6"/>
      <c r="AB142" s="7"/>
      <c r="AC142" s="6"/>
      <c r="AD142" s="7"/>
      <c r="AE142" s="6"/>
      <c r="AF142" s="7"/>
      <c r="AG142" s="6"/>
      <c r="AH142" s="7"/>
    </row>
    <row r="143" spans="1:34" x14ac:dyDescent="0.25">
      <c r="A143" s="2"/>
      <c r="B143" s="2"/>
      <c r="C143" s="2"/>
      <c r="D143" s="2" t="s">
        <v>146</v>
      </c>
      <c r="E143" s="2"/>
      <c r="F143" s="2"/>
      <c r="G143" s="2"/>
      <c r="H143" s="2"/>
      <c r="I143" s="6">
        <v>0</v>
      </c>
      <c r="J143" s="7"/>
      <c r="K143" s="6">
        <v>0</v>
      </c>
      <c r="L143" s="7"/>
      <c r="M143" s="6">
        <v>0</v>
      </c>
      <c r="N143" s="7"/>
      <c r="O143" s="6">
        <v>0</v>
      </c>
      <c r="P143" s="7"/>
      <c r="Q143" s="6">
        <v>0</v>
      </c>
      <c r="R143" s="7"/>
      <c r="S143" s="6">
        <v>0</v>
      </c>
      <c r="T143" s="7"/>
      <c r="U143" s="6">
        <v>0</v>
      </c>
      <c r="V143" s="7"/>
      <c r="W143" s="6">
        <v>0</v>
      </c>
      <c r="X143" s="7"/>
      <c r="Y143" s="6">
        <v>0</v>
      </c>
      <c r="Z143" s="7"/>
      <c r="AA143" s="6">
        <v>0</v>
      </c>
      <c r="AB143" s="7"/>
      <c r="AC143" s="6">
        <v>0</v>
      </c>
      <c r="AD143" s="7"/>
      <c r="AE143" s="6">
        <v>0</v>
      </c>
      <c r="AF143" s="7"/>
      <c r="AG143" s="6">
        <f>ROUND(I143+K143+M143+O143+Q143+S143+U143+W143+Y143+AA143+AC143+AE143,5)</f>
        <v>0</v>
      </c>
      <c r="AH143" s="7"/>
    </row>
    <row r="144" spans="1:34" ht="15.75" thickBot="1" x14ac:dyDescent="0.3">
      <c r="A144" s="2"/>
      <c r="B144" s="2"/>
      <c r="C144" s="2"/>
      <c r="D144" s="2" t="s">
        <v>147</v>
      </c>
      <c r="E144" s="2"/>
      <c r="F144" s="2"/>
      <c r="G144" s="2"/>
      <c r="H144" s="2"/>
      <c r="I144" s="11">
        <v>0</v>
      </c>
      <c r="J144" s="7"/>
      <c r="K144" s="11">
        <v>0</v>
      </c>
      <c r="L144" s="7"/>
      <c r="M144" s="11">
        <v>0</v>
      </c>
      <c r="N144" s="7"/>
      <c r="O144" s="11">
        <v>0</v>
      </c>
      <c r="P144" s="7"/>
      <c r="Q144" s="11">
        <v>0</v>
      </c>
      <c r="R144" s="7"/>
      <c r="S144" s="11">
        <v>0</v>
      </c>
      <c r="T144" s="7"/>
      <c r="U144" s="11">
        <v>0</v>
      </c>
      <c r="V144" s="7"/>
      <c r="W144" s="11">
        <v>0</v>
      </c>
      <c r="X144" s="7"/>
      <c r="Y144" s="11">
        <v>0</v>
      </c>
      <c r="Z144" s="7"/>
      <c r="AA144" s="11">
        <v>0</v>
      </c>
      <c r="AB144" s="7"/>
      <c r="AC144" s="11">
        <v>0</v>
      </c>
      <c r="AD144" s="7"/>
      <c r="AE144" s="11">
        <v>0</v>
      </c>
      <c r="AF144" s="7"/>
      <c r="AG144" s="11">
        <f>ROUND(I144+K144+M144+O144+Q144+S144+U144+W144+Y144+AA144+AC144+AE144,5)</f>
        <v>0</v>
      </c>
      <c r="AH144" s="7"/>
    </row>
    <row r="145" spans="1:34" ht="15.75" thickBot="1" x14ac:dyDescent="0.3">
      <c r="A145" s="2"/>
      <c r="B145" s="2"/>
      <c r="C145" s="2" t="s">
        <v>148</v>
      </c>
      <c r="D145" s="2"/>
      <c r="E145" s="2"/>
      <c r="F145" s="2"/>
      <c r="G145" s="2"/>
      <c r="H145" s="2"/>
      <c r="I145" s="15">
        <f>ROUND(SUM(I142:I144),5)</f>
        <v>0</v>
      </c>
      <c r="J145" s="7"/>
      <c r="K145" s="15">
        <f>ROUND(SUM(K142:K144),5)</f>
        <v>0</v>
      </c>
      <c r="L145" s="7"/>
      <c r="M145" s="15">
        <f>ROUND(SUM(M142:M144),5)</f>
        <v>0</v>
      </c>
      <c r="N145" s="7"/>
      <c r="O145" s="15">
        <f>ROUND(SUM(O142:O144),5)</f>
        <v>0</v>
      </c>
      <c r="P145" s="7"/>
      <c r="Q145" s="15">
        <f>ROUND(SUM(Q142:Q144),5)</f>
        <v>0</v>
      </c>
      <c r="R145" s="7"/>
      <c r="S145" s="15">
        <f>ROUND(SUM(S142:S144),5)</f>
        <v>0</v>
      </c>
      <c r="T145" s="7"/>
      <c r="U145" s="15">
        <f>ROUND(SUM(U142:U144),5)</f>
        <v>0</v>
      </c>
      <c r="V145" s="7"/>
      <c r="W145" s="15">
        <f>ROUND(SUM(W142:W144),5)</f>
        <v>0</v>
      </c>
      <c r="X145" s="7"/>
      <c r="Y145" s="15">
        <f>ROUND(SUM(Y142:Y144),5)</f>
        <v>0</v>
      </c>
      <c r="Z145" s="7"/>
      <c r="AA145" s="15">
        <f>ROUND(SUM(AA142:AA144),5)</f>
        <v>0</v>
      </c>
      <c r="AB145" s="7"/>
      <c r="AC145" s="15">
        <f>ROUND(SUM(AC142:AC144),5)</f>
        <v>0</v>
      </c>
      <c r="AD145" s="7"/>
      <c r="AE145" s="15">
        <f>ROUND(SUM(AE142:AE144),5)</f>
        <v>0</v>
      </c>
      <c r="AF145" s="7"/>
      <c r="AG145" s="15">
        <f>ROUND(I145+K145+M145+O145+Q145+S145+U145+W145+Y145+AA145+AC145+AE145,5)</f>
        <v>0</v>
      </c>
      <c r="AH145" s="7"/>
    </row>
    <row r="146" spans="1:34" ht="15.75" thickBot="1" x14ac:dyDescent="0.3">
      <c r="A146" s="2"/>
      <c r="B146" s="2" t="s">
        <v>149</v>
      </c>
      <c r="C146" s="2"/>
      <c r="D146" s="2"/>
      <c r="E146" s="2"/>
      <c r="F146" s="2"/>
      <c r="G146" s="2"/>
      <c r="H146" s="2"/>
      <c r="I146" s="15">
        <f>ROUND(I141-I145,5)</f>
        <v>0</v>
      </c>
      <c r="J146" s="7"/>
      <c r="K146" s="15">
        <f>ROUND(K141-K145,5)</f>
        <v>0</v>
      </c>
      <c r="L146" s="7"/>
      <c r="M146" s="15">
        <f>ROUND(M141-M145,5)</f>
        <v>0</v>
      </c>
      <c r="N146" s="7"/>
      <c r="O146" s="15">
        <f>ROUND(O141-O145,5)</f>
        <v>0</v>
      </c>
      <c r="P146" s="7"/>
      <c r="Q146" s="15">
        <f>ROUND(Q141-Q145,5)</f>
        <v>0</v>
      </c>
      <c r="R146" s="7"/>
      <c r="S146" s="15">
        <f>ROUND(S141-S145,5)</f>
        <v>0</v>
      </c>
      <c r="T146" s="7"/>
      <c r="U146" s="15">
        <f>ROUND(U141-U145,5)</f>
        <v>0</v>
      </c>
      <c r="V146" s="7"/>
      <c r="W146" s="15">
        <f>ROUND(W141-W145,5)</f>
        <v>0</v>
      </c>
      <c r="X146" s="7"/>
      <c r="Y146" s="15">
        <f>ROUND(Y141-Y145,5)</f>
        <v>0</v>
      </c>
      <c r="Z146" s="7"/>
      <c r="AA146" s="15">
        <f>ROUND(AA141-AA145,5)</f>
        <v>0</v>
      </c>
      <c r="AB146" s="7"/>
      <c r="AC146" s="15">
        <f>ROUND(AC141-AC145,5)</f>
        <v>0</v>
      </c>
      <c r="AD146" s="7"/>
      <c r="AE146" s="15">
        <f>ROUND(AE141-AE145,5)</f>
        <v>0</v>
      </c>
      <c r="AF146" s="7"/>
      <c r="AG146" s="15">
        <f>ROUND(I146+K146+M146+O146+Q146+S146+U146+W146+Y146+AA146+AC146+AE146,5)</f>
        <v>0</v>
      </c>
      <c r="AH146" s="7"/>
    </row>
    <row r="147" spans="1:34" s="19" customFormat="1" ht="12" thickBot="1" x14ac:dyDescent="0.25">
      <c r="A147" s="2" t="s">
        <v>150</v>
      </c>
      <c r="B147" s="2"/>
      <c r="C147" s="2"/>
      <c r="D147" s="2"/>
      <c r="E147" s="2"/>
      <c r="F147" s="2"/>
      <c r="G147" s="2"/>
      <c r="H147" s="2"/>
      <c r="I147" s="17">
        <f>ROUND(I140+I146,5)</f>
        <v>421456.69</v>
      </c>
      <c r="J147" s="2"/>
      <c r="K147" s="17">
        <f>ROUND(K140+K146,5)</f>
        <v>43736.77</v>
      </c>
      <c r="L147" s="2"/>
      <c r="M147" s="17">
        <f>ROUND(M140+M146,5)</f>
        <v>-12503.8</v>
      </c>
      <c r="N147" s="2"/>
      <c r="O147" s="17">
        <f>ROUND(O140+O146,5)</f>
        <v>-14779.32</v>
      </c>
      <c r="P147" s="2"/>
      <c r="Q147" s="17">
        <f>ROUND(Q140+Q146,5)</f>
        <v>-3420.19</v>
      </c>
      <c r="R147" s="2"/>
      <c r="S147" s="17">
        <f>ROUND(S140+S146,5)</f>
        <v>-102419.42</v>
      </c>
      <c r="T147" s="2"/>
      <c r="U147" s="17">
        <f>ROUND(U140+U146,5)</f>
        <v>-26504.26</v>
      </c>
      <c r="V147" s="2"/>
      <c r="W147" s="17">
        <f>ROUND(W140+W146,5)</f>
        <v>-76605.97</v>
      </c>
      <c r="X147" s="2"/>
      <c r="Y147" s="17">
        <f>ROUND(Y140+Y146,5)</f>
        <v>-43372.65</v>
      </c>
      <c r="Z147" s="2"/>
      <c r="AA147" s="17">
        <f>ROUND(AA140+AA146,5)</f>
        <v>-44262.69</v>
      </c>
      <c r="AB147" s="2"/>
      <c r="AC147" s="17">
        <f>ROUND(AC140+AC146,5)</f>
        <v>-99945.25</v>
      </c>
      <c r="AD147" s="2"/>
      <c r="AE147" s="17">
        <f>ROUND(AE140+AE146,5)</f>
        <v>-124447.38</v>
      </c>
      <c r="AF147" s="2"/>
      <c r="AG147" s="17">
        <f>ROUND(I147+K147+M147+O147+Q147+S147+U147+W147+Y147+AA147+AC147+AE147,5)</f>
        <v>-83067.47</v>
      </c>
      <c r="AH147" s="2"/>
    </row>
    <row r="148" spans="1:34" ht="15.75" thickTop="1" x14ac:dyDescent="0.25"/>
  </sheetData>
  <pageMargins left="0.7" right="0.7" top="0.75" bottom="0.75" header="0.3" footer="0.3"/>
  <pageSetup scale="6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8"/>
  <sheetViews>
    <sheetView topLeftCell="K1" workbookViewId="0">
      <selection activeCell="AJ15" sqref="AJ15"/>
    </sheetView>
  </sheetViews>
  <sheetFormatPr defaultRowHeight="15" x14ac:dyDescent="0.25"/>
  <cols>
    <col min="1" max="7" width="3" style="24" customWidth="1"/>
    <col min="8" max="8" width="26.140625" style="24" customWidth="1"/>
    <col min="9" max="9" width="8.7109375" style="25" bestFit="1" customWidth="1"/>
    <col min="10" max="10" width="2.28515625" style="25" customWidth="1"/>
    <col min="11" max="11" width="8.7109375" style="25" bestFit="1" customWidth="1"/>
    <col min="12" max="12" width="2.28515625" style="25" customWidth="1"/>
    <col min="13" max="13" width="8.7109375" style="25" bestFit="1" customWidth="1"/>
    <col min="14" max="14" width="2.28515625" style="25" customWidth="1"/>
    <col min="15" max="15" width="8.7109375" style="25" bestFit="1" customWidth="1"/>
    <col min="16" max="16" width="2.28515625" style="25" customWidth="1"/>
    <col min="17" max="17" width="8.42578125" style="25" bestFit="1" customWidth="1"/>
    <col min="18" max="18" width="2.28515625" style="25" customWidth="1"/>
    <col min="19" max="19" width="8.7109375" style="25" bestFit="1" customWidth="1"/>
    <col min="20" max="20" width="2.28515625" style="25" customWidth="1"/>
    <col min="21" max="21" width="8.42578125" style="25" bestFit="1" customWidth="1"/>
    <col min="22" max="22" width="2.28515625" style="25" customWidth="1"/>
    <col min="23" max="23" width="8.42578125" style="25" bestFit="1" customWidth="1"/>
    <col min="24" max="24" width="2.28515625" style="25" customWidth="1"/>
    <col min="25" max="25" width="8.7109375" style="25" bestFit="1" customWidth="1"/>
    <col min="26" max="26" width="2.28515625" style="25" customWidth="1"/>
    <col min="27" max="27" width="9.28515625" style="25" bestFit="1" customWidth="1"/>
    <col min="28" max="28" width="2.28515625" style="25" customWidth="1"/>
    <col min="29" max="29" width="8.42578125" style="25" bestFit="1" customWidth="1"/>
    <col min="30" max="30" width="2.28515625" style="25" customWidth="1"/>
    <col min="31" max="31" width="8.7109375" style="25" bestFit="1" customWidth="1"/>
    <col min="32" max="33" width="2.28515625" style="25" customWidth="1"/>
    <col min="34" max="34" width="10" style="25" bestFit="1" customWidth="1"/>
    <col min="35" max="35" width="2.28515625" style="25" customWidth="1"/>
  </cols>
  <sheetData>
    <row r="1" spans="1:35" ht="15.75" thickBot="1" x14ac:dyDescent="0.3">
      <c r="A1" s="2"/>
      <c r="B1" s="2"/>
      <c r="C1" s="2"/>
      <c r="D1" s="2"/>
      <c r="E1" s="2"/>
      <c r="F1" s="2"/>
      <c r="G1" s="2"/>
      <c r="H1" s="2"/>
      <c r="I1" s="4"/>
      <c r="J1" s="3"/>
      <c r="K1" s="4"/>
      <c r="L1" s="3"/>
      <c r="M1" s="4"/>
      <c r="N1" s="3"/>
      <c r="O1" s="4"/>
      <c r="P1" s="3"/>
      <c r="Q1" s="4"/>
      <c r="R1" s="3"/>
      <c r="S1" s="4"/>
      <c r="T1" s="3"/>
      <c r="U1" s="4"/>
      <c r="V1" s="3"/>
      <c r="W1" s="4"/>
      <c r="X1" s="3"/>
      <c r="Y1" s="4"/>
      <c r="Z1" s="3"/>
      <c r="AA1" s="4"/>
      <c r="AB1" s="3"/>
      <c r="AC1" s="4"/>
      <c r="AD1" s="3"/>
      <c r="AE1" s="4"/>
      <c r="AF1" s="3"/>
      <c r="AG1" s="3"/>
      <c r="AH1" s="4"/>
      <c r="AI1" s="3"/>
    </row>
    <row r="2" spans="1:35" s="23" customFormat="1" ht="16.5" thickTop="1" thickBot="1" x14ac:dyDescent="0.3">
      <c r="A2" s="20"/>
      <c r="B2" s="20"/>
      <c r="C2" s="20"/>
      <c r="D2" s="20"/>
      <c r="E2" s="20"/>
      <c r="F2" s="20"/>
      <c r="G2" s="20"/>
      <c r="H2" s="20"/>
      <c r="I2" s="21" t="s">
        <v>1</v>
      </c>
      <c r="J2" s="22"/>
      <c r="K2" s="21" t="s">
        <v>5</v>
      </c>
      <c r="L2" s="22"/>
      <c r="M2" s="21" t="s">
        <v>6</v>
      </c>
      <c r="N2" s="22"/>
      <c r="O2" s="21" t="s">
        <v>7</v>
      </c>
      <c r="P2" s="22"/>
      <c r="Q2" s="21" t="s">
        <v>8</v>
      </c>
      <c r="R2" s="22"/>
      <c r="S2" s="21" t="s">
        <v>9</v>
      </c>
      <c r="T2" s="22"/>
      <c r="U2" s="21" t="s">
        <v>10</v>
      </c>
      <c r="V2" s="22"/>
      <c r="W2" s="21" t="s">
        <v>11</v>
      </c>
      <c r="X2" s="22"/>
      <c r="Y2" s="21" t="s">
        <v>12</v>
      </c>
      <c r="Z2" s="22"/>
      <c r="AA2" s="21" t="s">
        <v>13</v>
      </c>
      <c r="AB2" s="22"/>
      <c r="AC2" s="21" t="s">
        <v>14</v>
      </c>
      <c r="AD2" s="22"/>
      <c r="AE2" s="21" t="s">
        <v>151</v>
      </c>
      <c r="AF2" s="22"/>
      <c r="AG2" s="22"/>
      <c r="AH2" s="21" t="s">
        <v>2</v>
      </c>
      <c r="AI2" s="22"/>
    </row>
    <row r="3" spans="1:35" ht="15.75" thickTop="1" x14ac:dyDescent="0.25">
      <c r="A3" s="2"/>
      <c r="B3" s="2" t="s">
        <v>17</v>
      </c>
      <c r="C3" s="2"/>
      <c r="D3" s="2"/>
      <c r="E3" s="2"/>
      <c r="F3" s="2"/>
      <c r="G3" s="2"/>
      <c r="H3" s="2"/>
      <c r="I3" s="6"/>
      <c r="J3" s="7"/>
      <c r="K3" s="6"/>
      <c r="L3" s="7"/>
      <c r="M3" s="6"/>
      <c r="N3" s="7"/>
      <c r="O3" s="6"/>
      <c r="P3" s="7"/>
      <c r="Q3" s="6"/>
      <c r="R3" s="7"/>
      <c r="S3" s="6"/>
      <c r="T3" s="7"/>
      <c r="U3" s="6"/>
      <c r="V3" s="7"/>
      <c r="W3" s="6"/>
      <c r="X3" s="7"/>
      <c r="Y3" s="6"/>
      <c r="Z3" s="7"/>
      <c r="AA3" s="6"/>
      <c r="AB3" s="7"/>
      <c r="AC3" s="6"/>
      <c r="AD3" s="7"/>
      <c r="AE3" s="6"/>
      <c r="AF3" s="7"/>
      <c r="AG3" s="7"/>
      <c r="AH3" s="6"/>
      <c r="AI3" s="7"/>
    </row>
    <row r="4" spans="1:35" x14ac:dyDescent="0.25">
      <c r="A4" s="2"/>
      <c r="B4" s="2"/>
      <c r="C4" s="2"/>
      <c r="D4" s="2" t="s">
        <v>18</v>
      </c>
      <c r="E4" s="2"/>
      <c r="F4" s="2"/>
      <c r="G4" s="2"/>
      <c r="H4" s="2"/>
      <c r="I4" s="6"/>
      <c r="J4" s="7"/>
      <c r="K4" s="6"/>
      <c r="L4" s="7"/>
      <c r="M4" s="6"/>
      <c r="N4" s="7"/>
      <c r="O4" s="6"/>
      <c r="P4" s="7"/>
      <c r="Q4" s="6"/>
      <c r="R4" s="7"/>
      <c r="S4" s="6"/>
      <c r="T4" s="7"/>
      <c r="U4" s="6"/>
      <c r="V4" s="7"/>
      <c r="W4" s="6"/>
      <c r="X4" s="7"/>
      <c r="Y4" s="6"/>
      <c r="Z4" s="7"/>
      <c r="AA4" s="6"/>
      <c r="AB4" s="7"/>
      <c r="AC4" s="6"/>
      <c r="AD4" s="7"/>
      <c r="AE4" s="6"/>
      <c r="AF4" s="7"/>
      <c r="AG4" s="7"/>
      <c r="AH4" s="6"/>
      <c r="AI4" s="7"/>
    </row>
    <row r="5" spans="1:35" x14ac:dyDescent="0.25">
      <c r="A5" s="2"/>
      <c r="B5" s="2"/>
      <c r="C5" s="2"/>
      <c r="D5" s="2"/>
      <c r="E5" s="2" t="s">
        <v>19</v>
      </c>
      <c r="F5" s="2"/>
      <c r="G5" s="2"/>
      <c r="H5" s="2"/>
      <c r="I5" s="6">
        <v>0</v>
      </c>
      <c r="J5" s="7"/>
      <c r="K5" s="6">
        <v>0</v>
      </c>
      <c r="L5" s="7"/>
      <c r="M5" s="6">
        <v>0</v>
      </c>
      <c r="N5" s="7"/>
      <c r="O5" s="6">
        <v>0</v>
      </c>
      <c r="P5" s="7"/>
      <c r="Q5" s="6">
        <v>0</v>
      </c>
      <c r="R5" s="7"/>
      <c r="S5" s="6">
        <v>0</v>
      </c>
      <c r="T5" s="7"/>
      <c r="U5" s="6">
        <v>0</v>
      </c>
      <c r="V5" s="7"/>
      <c r="W5" s="6">
        <v>0</v>
      </c>
      <c r="X5" s="7"/>
      <c r="Y5" s="6">
        <v>0</v>
      </c>
      <c r="Z5" s="7"/>
      <c r="AA5" s="6">
        <v>0</v>
      </c>
      <c r="AB5" s="7"/>
      <c r="AC5" s="6">
        <v>0</v>
      </c>
      <c r="AD5" s="7"/>
      <c r="AE5" s="6">
        <v>0</v>
      </c>
      <c r="AF5" s="7"/>
      <c r="AG5" s="7"/>
      <c r="AH5" s="6">
        <f>ROUND(I5+K5+M5+O5+Q5+S5+U5+W5+Y5+AA5+AC5+AE5,5)</f>
        <v>0</v>
      </c>
      <c r="AI5" s="7"/>
    </row>
    <row r="6" spans="1:35" x14ac:dyDescent="0.25">
      <c r="A6" s="2"/>
      <c r="B6" s="2"/>
      <c r="C6" s="2"/>
      <c r="D6" s="2"/>
      <c r="E6" s="2" t="s">
        <v>20</v>
      </c>
      <c r="F6" s="2"/>
      <c r="G6" s="2"/>
      <c r="H6" s="2"/>
      <c r="I6" s="6"/>
      <c r="J6" s="7"/>
      <c r="K6" s="6"/>
      <c r="L6" s="7"/>
      <c r="M6" s="6"/>
      <c r="N6" s="7"/>
      <c r="O6" s="6"/>
      <c r="P6" s="7"/>
      <c r="Q6" s="6"/>
      <c r="R6" s="7"/>
      <c r="S6" s="6"/>
      <c r="T6" s="7"/>
      <c r="U6" s="6"/>
      <c r="V6" s="7"/>
      <c r="W6" s="6"/>
      <c r="X6" s="7"/>
      <c r="Y6" s="6"/>
      <c r="Z6" s="7"/>
      <c r="AA6" s="6"/>
      <c r="AB6" s="7"/>
      <c r="AC6" s="6"/>
      <c r="AD6" s="7"/>
      <c r="AE6" s="6"/>
      <c r="AF6" s="7"/>
      <c r="AG6" s="7"/>
      <c r="AH6" s="6"/>
      <c r="AI6" s="7"/>
    </row>
    <row r="7" spans="1:35" x14ac:dyDescent="0.25">
      <c r="A7" s="2"/>
      <c r="B7" s="2"/>
      <c r="C7" s="2"/>
      <c r="D7" s="2"/>
      <c r="E7" s="2"/>
      <c r="F7" s="2" t="s">
        <v>21</v>
      </c>
      <c r="G7" s="2"/>
      <c r="H7" s="2"/>
      <c r="I7" s="6">
        <v>0</v>
      </c>
      <c r="J7" s="7"/>
      <c r="K7" s="6">
        <v>0</v>
      </c>
      <c r="L7" s="7"/>
      <c r="M7" s="6">
        <v>30000</v>
      </c>
      <c r="N7" s="7"/>
      <c r="O7" s="6">
        <v>30000</v>
      </c>
      <c r="P7" s="7"/>
      <c r="Q7" s="6">
        <v>0</v>
      </c>
      <c r="R7" s="7"/>
      <c r="S7" s="6">
        <v>0</v>
      </c>
      <c r="T7" s="7"/>
      <c r="U7" s="6">
        <v>0</v>
      </c>
      <c r="V7" s="7"/>
      <c r="W7" s="6">
        <v>0</v>
      </c>
      <c r="X7" s="7"/>
      <c r="Y7" s="6">
        <v>0</v>
      </c>
      <c r="Z7" s="7"/>
      <c r="AA7" s="6">
        <v>0</v>
      </c>
      <c r="AB7" s="7"/>
      <c r="AC7" s="6">
        <v>0</v>
      </c>
      <c r="AD7" s="7"/>
      <c r="AE7" s="6">
        <v>0</v>
      </c>
      <c r="AF7" s="7"/>
      <c r="AG7" s="7"/>
      <c r="AH7" s="6">
        <f>ROUND(I7+K7+M7+O7+Q7+S7+U7+W7+Y7+AA7+AC7+AE7,5)</f>
        <v>60000</v>
      </c>
      <c r="AI7" s="7"/>
    </row>
    <row r="8" spans="1:35" x14ac:dyDescent="0.25">
      <c r="A8" s="2"/>
      <c r="B8" s="2"/>
      <c r="C8" s="2"/>
      <c r="D8" s="2"/>
      <c r="E8" s="2"/>
      <c r="F8" s="2" t="s">
        <v>22</v>
      </c>
      <c r="G8" s="2"/>
      <c r="H8" s="2"/>
      <c r="I8" s="6">
        <v>0</v>
      </c>
      <c r="J8" s="7"/>
      <c r="K8" s="6">
        <v>0</v>
      </c>
      <c r="L8" s="7"/>
      <c r="M8" s="6">
        <v>0</v>
      </c>
      <c r="N8" s="7"/>
      <c r="O8" s="6">
        <v>0</v>
      </c>
      <c r="P8" s="7"/>
      <c r="Q8" s="6">
        <v>0</v>
      </c>
      <c r="R8" s="7"/>
      <c r="S8" s="6">
        <v>0</v>
      </c>
      <c r="T8" s="7"/>
      <c r="U8" s="6">
        <v>46000</v>
      </c>
      <c r="V8" s="7"/>
      <c r="W8" s="6">
        <v>46000</v>
      </c>
      <c r="X8" s="7"/>
      <c r="Y8" s="6">
        <v>0</v>
      </c>
      <c r="Z8" s="7"/>
      <c r="AA8" s="6">
        <v>0</v>
      </c>
      <c r="AB8" s="7"/>
      <c r="AC8" s="6">
        <v>0</v>
      </c>
      <c r="AD8" s="7"/>
      <c r="AE8" s="6">
        <v>0</v>
      </c>
      <c r="AF8" s="7"/>
      <c r="AG8" s="7"/>
      <c r="AH8" s="6">
        <f>ROUND(I8+K8+M8+O8+Q8+S8+U8+W8+Y8+AA8+AC8+AE8,5)</f>
        <v>92000</v>
      </c>
      <c r="AI8" s="7"/>
    </row>
    <row r="9" spans="1:35" ht="15.75" thickBot="1" x14ac:dyDescent="0.3">
      <c r="A9" s="2"/>
      <c r="B9" s="2"/>
      <c r="C9" s="2"/>
      <c r="D9" s="2"/>
      <c r="E9" s="2"/>
      <c r="F9" s="2" t="s">
        <v>23</v>
      </c>
      <c r="G9" s="2"/>
      <c r="H9" s="2"/>
      <c r="I9" s="9">
        <v>0</v>
      </c>
      <c r="J9" s="7"/>
      <c r="K9" s="9">
        <v>0</v>
      </c>
      <c r="L9" s="7"/>
      <c r="M9" s="9">
        <v>0</v>
      </c>
      <c r="N9" s="7"/>
      <c r="O9" s="9">
        <v>0</v>
      </c>
      <c r="P9" s="7"/>
      <c r="Q9" s="9">
        <v>0</v>
      </c>
      <c r="R9" s="7"/>
      <c r="S9" s="9">
        <v>0</v>
      </c>
      <c r="T9" s="7"/>
      <c r="U9" s="9">
        <v>0</v>
      </c>
      <c r="V9" s="7"/>
      <c r="W9" s="9">
        <v>0</v>
      </c>
      <c r="X9" s="7"/>
      <c r="Y9" s="9">
        <v>0</v>
      </c>
      <c r="Z9" s="7"/>
      <c r="AA9" s="9">
        <v>0</v>
      </c>
      <c r="AB9" s="7"/>
      <c r="AC9" s="9">
        <v>0</v>
      </c>
      <c r="AD9" s="7"/>
      <c r="AE9" s="9">
        <v>0</v>
      </c>
      <c r="AF9" s="7"/>
      <c r="AG9" s="7"/>
      <c r="AH9" s="9">
        <f>ROUND(I9+K9+M9+O9+Q9+S9+U9+W9+Y9+AA9+AC9+AE9,5)</f>
        <v>0</v>
      </c>
      <c r="AI9" s="7"/>
    </row>
    <row r="10" spans="1:35" x14ac:dyDescent="0.25">
      <c r="A10" s="2"/>
      <c r="B10" s="2"/>
      <c r="C10" s="2"/>
      <c r="D10" s="2"/>
      <c r="E10" s="2" t="s">
        <v>24</v>
      </c>
      <c r="F10" s="2"/>
      <c r="G10" s="2"/>
      <c r="H10" s="2"/>
      <c r="I10" s="6">
        <f>ROUND(SUM(I6:I9),5)</f>
        <v>0</v>
      </c>
      <c r="J10" s="7"/>
      <c r="K10" s="6">
        <f>ROUND(SUM(K6:K9),5)</f>
        <v>0</v>
      </c>
      <c r="L10" s="7"/>
      <c r="M10" s="6">
        <f>ROUND(SUM(M6:M9),5)</f>
        <v>30000</v>
      </c>
      <c r="N10" s="7"/>
      <c r="O10" s="6">
        <f>ROUND(SUM(O6:O9),5)</f>
        <v>30000</v>
      </c>
      <c r="P10" s="7"/>
      <c r="Q10" s="6">
        <f>ROUND(SUM(Q6:Q9),5)</f>
        <v>0</v>
      </c>
      <c r="R10" s="7"/>
      <c r="S10" s="6">
        <f>ROUND(SUM(S6:S9),5)</f>
        <v>0</v>
      </c>
      <c r="T10" s="7"/>
      <c r="U10" s="6">
        <f>ROUND(SUM(U6:U9),5)</f>
        <v>46000</v>
      </c>
      <c r="V10" s="7"/>
      <c r="W10" s="6">
        <f>ROUND(SUM(W6:W9),5)</f>
        <v>46000</v>
      </c>
      <c r="X10" s="7"/>
      <c r="Y10" s="6">
        <f>ROUND(SUM(Y6:Y9),5)</f>
        <v>0</v>
      </c>
      <c r="Z10" s="7"/>
      <c r="AA10" s="6">
        <f>ROUND(SUM(AA6:AA9),5)</f>
        <v>0</v>
      </c>
      <c r="AB10" s="7"/>
      <c r="AC10" s="6">
        <f>ROUND(SUM(AC6:AC9),5)</f>
        <v>0</v>
      </c>
      <c r="AD10" s="7"/>
      <c r="AE10" s="6">
        <f>ROUND(SUM(AE6:AE9),5)</f>
        <v>0</v>
      </c>
      <c r="AF10" s="7"/>
      <c r="AG10" s="7"/>
      <c r="AH10" s="6">
        <f>ROUND(I10+K10+M10+O10+Q10+S10+U10+W10+Y10+AA10+AC10+AE10,5)</f>
        <v>152000</v>
      </c>
      <c r="AI10" s="7"/>
    </row>
    <row r="11" spans="1:35" x14ac:dyDescent="0.25">
      <c r="A11" s="2"/>
      <c r="B11" s="2"/>
      <c r="C11" s="2"/>
      <c r="D11" s="2"/>
      <c r="E11" s="2" t="s">
        <v>25</v>
      </c>
      <c r="F11" s="2"/>
      <c r="G11" s="2"/>
      <c r="H11" s="2"/>
      <c r="I11" s="6"/>
      <c r="J11" s="7"/>
      <c r="K11" s="6"/>
      <c r="L11" s="7"/>
      <c r="M11" s="6"/>
      <c r="N11" s="7"/>
      <c r="O11" s="6"/>
      <c r="P11" s="7"/>
      <c r="Q11" s="6"/>
      <c r="R11" s="7"/>
      <c r="S11" s="6"/>
      <c r="T11" s="7"/>
      <c r="U11" s="6"/>
      <c r="V11" s="7"/>
      <c r="W11" s="6"/>
      <c r="X11" s="7"/>
      <c r="Y11" s="6"/>
      <c r="Z11" s="7"/>
      <c r="AA11" s="6"/>
      <c r="AB11" s="7"/>
      <c r="AC11" s="6"/>
      <c r="AD11" s="7"/>
      <c r="AE11" s="6"/>
      <c r="AF11" s="7"/>
      <c r="AG11" s="7"/>
      <c r="AH11" s="6"/>
      <c r="AI11" s="7"/>
    </row>
    <row r="12" spans="1:35" x14ac:dyDescent="0.25">
      <c r="A12" s="2"/>
      <c r="B12" s="2"/>
      <c r="C12" s="2"/>
      <c r="D12" s="2"/>
      <c r="E12" s="2"/>
      <c r="F12" s="2" t="s">
        <v>26</v>
      </c>
      <c r="G12" s="2"/>
      <c r="H12" s="2"/>
      <c r="I12" s="6">
        <v>0</v>
      </c>
      <c r="J12" s="7"/>
      <c r="K12" s="6">
        <v>0</v>
      </c>
      <c r="L12" s="7"/>
      <c r="M12" s="6">
        <v>0</v>
      </c>
      <c r="N12" s="7"/>
      <c r="O12" s="6">
        <v>10000</v>
      </c>
      <c r="P12" s="7"/>
      <c r="Q12" s="6">
        <v>0</v>
      </c>
      <c r="R12" s="7"/>
      <c r="S12" s="6">
        <v>0</v>
      </c>
      <c r="T12" s="7"/>
      <c r="U12" s="6">
        <v>0</v>
      </c>
      <c r="V12" s="7"/>
      <c r="W12" s="6">
        <v>0</v>
      </c>
      <c r="X12" s="7"/>
      <c r="Y12" s="6">
        <v>0</v>
      </c>
      <c r="Z12" s="7"/>
      <c r="AA12" s="6">
        <v>0</v>
      </c>
      <c r="AB12" s="7"/>
      <c r="AC12" s="6">
        <v>0</v>
      </c>
      <c r="AD12" s="7"/>
      <c r="AE12" s="6">
        <v>0</v>
      </c>
      <c r="AF12" s="7"/>
      <c r="AG12" s="7"/>
      <c r="AH12" s="6">
        <f>ROUND(I12+K12+M12+O12+Q12+S12+U12+W12+Y12+AA12+AC12+AE12,5)</f>
        <v>10000</v>
      </c>
      <c r="AI12" s="7"/>
    </row>
    <row r="13" spans="1:35" x14ac:dyDescent="0.25">
      <c r="A13" s="2"/>
      <c r="B13" s="2"/>
      <c r="C13" s="2"/>
      <c r="D13" s="2"/>
      <c r="E13" s="2"/>
      <c r="F13" s="2" t="s">
        <v>27</v>
      </c>
      <c r="G13" s="2"/>
      <c r="H13" s="2"/>
      <c r="I13" s="6">
        <v>0</v>
      </c>
      <c r="J13" s="7"/>
      <c r="K13" s="6">
        <v>0</v>
      </c>
      <c r="L13" s="7"/>
      <c r="M13" s="6">
        <v>0</v>
      </c>
      <c r="N13" s="7"/>
      <c r="O13" s="6">
        <v>0</v>
      </c>
      <c r="P13" s="7"/>
      <c r="Q13" s="6">
        <v>0</v>
      </c>
      <c r="R13" s="7"/>
      <c r="S13" s="6">
        <v>9000</v>
      </c>
      <c r="T13" s="7"/>
      <c r="U13" s="6">
        <v>10000</v>
      </c>
      <c r="V13" s="7"/>
      <c r="W13" s="6">
        <v>10000</v>
      </c>
      <c r="X13" s="7"/>
      <c r="Y13" s="6">
        <v>0</v>
      </c>
      <c r="Z13" s="7"/>
      <c r="AA13" s="6">
        <v>0</v>
      </c>
      <c r="AB13" s="7"/>
      <c r="AC13" s="6">
        <v>0</v>
      </c>
      <c r="AD13" s="7"/>
      <c r="AE13" s="6">
        <v>0</v>
      </c>
      <c r="AF13" s="7"/>
      <c r="AG13" s="7"/>
      <c r="AH13" s="6">
        <f>ROUND(I13+K13+M13+O13+Q13+S13+U13+W13+Y13+AA13+AC13+AE13,5)</f>
        <v>29000</v>
      </c>
      <c r="AI13" s="7"/>
    </row>
    <row r="14" spans="1:35" ht="15.75" thickBot="1" x14ac:dyDescent="0.3">
      <c r="A14" s="2"/>
      <c r="B14" s="2"/>
      <c r="C14" s="2"/>
      <c r="D14" s="2"/>
      <c r="E14" s="2"/>
      <c r="F14" s="2" t="s">
        <v>28</v>
      </c>
      <c r="G14" s="2"/>
      <c r="H14" s="2"/>
      <c r="I14" s="9">
        <v>0</v>
      </c>
      <c r="J14" s="7"/>
      <c r="K14" s="9">
        <v>0</v>
      </c>
      <c r="L14" s="7"/>
      <c r="M14" s="9">
        <v>0</v>
      </c>
      <c r="N14" s="7"/>
      <c r="O14" s="9">
        <v>0</v>
      </c>
      <c r="P14" s="7"/>
      <c r="Q14" s="9">
        <v>0</v>
      </c>
      <c r="R14" s="7"/>
      <c r="S14" s="9">
        <v>0</v>
      </c>
      <c r="T14" s="7"/>
      <c r="U14" s="9">
        <v>0</v>
      </c>
      <c r="V14" s="7"/>
      <c r="W14" s="9">
        <v>0</v>
      </c>
      <c r="X14" s="7"/>
      <c r="Y14" s="9">
        <v>0</v>
      </c>
      <c r="Z14" s="7"/>
      <c r="AA14" s="9">
        <v>0</v>
      </c>
      <c r="AB14" s="7"/>
      <c r="AC14" s="9">
        <v>0</v>
      </c>
      <c r="AD14" s="7"/>
      <c r="AE14" s="9">
        <v>0</v>
      </c>
      <c r="AF14" s="7"/>
      <c r="AG14" s="7"/>
      <c r="AH14" s="9">
        <f>ROUND(I14+K14+M14+O14+Q14+S14+U14+W14+Y14+AA14+AC14+AE14,5)</f>
        <v>0</v>
      </c>
      <c r="AI14" s="7"/>
    </row>
    <row r="15" spans="1:35" x14ac:dyDescent="0.25">
      <c r="A15" s="2"/>
      <c r="B15" s="2"/>
      <c r="C15" s="2"/>
      <c r="D15" s="2"/>
      <c r="E15" s="2" t="s">
        <v>29</v>
      </c>
      <c r="F15" s="2"/>
      <c r="G15" s="2"/>
      <c r="H15" s="2"/>
      <c r="I15" s="6">
        <f>ROUND(SUM(I11:I14),5)</f>
        <v>0</v>
      </c>
      <c r="J15" s="7"/>
      <c r="K15" s="6">
        <f>ROUND(SUM(K11:K14),5)</f>
        <v>0</v>
      </c>
      <c r="L15" s="7"/>
      <c r="M15" s="6">
        <f>ROUND(SUM(M11:M14),5)</f>
        <v>0</v>
      </c>
      <c r="N15" s="7"/>
      <c r="O15" s="6">
        <f>ROUND(SUM(O11:O14),5)</f>
        <v>10000</v>
      </c>
      <c r="P15" s="7"/>
      <c r="Q15" s="6">
        <f>ROUND(SUM(Q11:Q14),5)</f>
        <v>0</v>
      </c>
      <c r="R15" s="7"/>
      <c r="S15" s="6">
        <f>ROUND(SUM(S11:S14),5)</f>
        <v>9000</v>
      </c>
      <c r="T15" s="7"/>
      <c r="U15" s="6">
        <f>ROUND(SUM(U11:U14),5)</f>
        <v>10000</v>
      </c>
      <c r="V15" s="7"/>
      <c r="W15" s="6">
        <f>ROUND(SUM(W11:W14),5)</f>
        <v>10000</v>
      </c>
      <c r="X15" s="7"/>
      <c r="Y15" s="6">
        <f>ROUND(SUM(Y11:Y14),5)</f>
        <v>0</v>
      </c>
      <c r="Z15" s="7"/>
      <c r="AA15" s="6">
        <f>ROUND(SUM(AA11:AA14),5)</f>
        <v>0</v>
      </c>
      <c r="AB15" s="7"/>
      <c r="AC15" s="6">
        <f>ROUND(SUM(AC11:AC14),5)</f>
        <v>0</v>
      </c>
      <c r="AD15" s="7"/>
      <c r="AE15" s="6">
        <f>ROUND(SUM(AE11:AE14),5)</f>
        <v>0</v>
      </c>
      <c r="AF15" s="7"/>
      <c r="AG15" s="7"/>
      <c r="AH15" s="6">
        <f>ROUND(I15+K15+M15+O15+Q15+S15+U15+W15+Y15+AA15+AC15+AE15,5)</f>
        <v>39000</v>
      </c>
      <c r="AI15" s="7"/>
    </row>
    <row r="16" spans="1:35" x14ac:dyDescent="0.25">
      <c r="A16" s="2"/>
      <c r="B16" s="2"/>
      <c r="C16" s="2"/>
      <c r="D16" s="2"/>
      <c r="E16" s="2" t="s">
        <v>30</v>
      </c>
      <c r="F16" s="2"/>
      <c r="G16" s="2"/>
      <c r="H16" s="2"/>
      <c r="I16" s="6">
        <v>180</v>
      </c>
      <c r="J16" s="7"/>
      <c r="K16" s="6">
        <v>180</v>
      </c>
      <c r="L16" s="7"/>
      <c r="M16" s="6">
        <v>180</v>
      </c>
      <c r="N16" s="7"/>
      <c r="O16" s="6">
        <v>180</v>
      </c>
      <c r="P16" s="7"/>
      <c r="Q16" s="6">
        <v>180</v>
      </c>
      <c r="R16" s="7"/>
      <c r="S16" s="6">
        <v>180</v>
      </c>
      <c r="T16" s="7"/>
      <c r="U16" s="6">
        <v>180</v>
      </c>
      <c r="V16" s="7"/>
      <c r="W16" s="6">
        <v>180</v>
      </c>
      <c r="X16" s="7"/>
      <c r="Y16" s="6">
        <v>180</v>
      </c>
      <c r="Z16" s="7"/>
      <c r="AA16" s="6">
        <v>180</v>
      </c>
      <c r="AB16" s="7"/>
      <c r="AC16" s="6">
        <v>180</v>
      </c>
      <c r="AD16" s="7"/>
      <c r="AE16" s="6">
        <v>168.39</v>
      </c>
      <c r="AF16" s="7"/>
      <c r="AG16" s="7"/>
      <c r="AH16" s="6">
        <f>ROUND(I16+K16+M16+O16+Q16+S16+U16+W16+Y16+AA16+AC16+AE16,5)</f>
        <v>2148.39</v>
      </c>
      <c r="AI16" s="7"/>
    </row>
    <row r="17" spans="1:35" x14ac:dyDescent="0.25">
      <c r="A17" s="2"/>
      <c r="B17" s="2"/>
      <c r="C17" s="2"/>
      <c r="D17" s="2"/>
      <c r="E17" s="2" t="s">
        <v>31</v>
      </c>
      <c r="F17" s="2"/>
      <c r="G17" s="2"/>
      <c r="H17" s="2"/>
      <c r="I17" s="6"/>
      <c r="J17" s="7"/>
      <c r="K17" s="6"/>
      <c r="L17" s="7"/>
      <c r="M17" s="6"/>
      <c r="N17" s="7"/>
      <c r="O17" s="6"/>
      <c r="P17" s="7"/>
      <c r="Q17" s="6"/>
      <c r="R17" s="7"/>
      <c r="S17" s="6"/>
      <c r="T17" s="7"/>
      <c r="U17" s="6"/>
      <c r="V17" s="7"/>
      <c r="W17" s="6"/>
      <c r="X17" s="7"/>
      <c r="Y17" s="6"/>
      <c r="Z17" s="7"/>
      <c r="AA17" s="6"/>
      <c r="AB17" s="7"/>
      <c r="AC17" s="6"/>
      <c r="AD17" s="7"/>
      <c r="AE17" s="6"/>
      <c r="AF17" s="7"/>
      <c r="AG17" s="7"/>
      <c r="AH17" s="6"/>
      <c r="AI17" s="7"/>
    </row>
    <row r="18" spans="1:35" x14ac:dyDescent="0.25">
      <c r="A18" s="2"/>
      <c r="B18" s="2"/>
      <c r="C18" s="2"/>
      <c r="D18" s="2"/>
      <c r="E18" s="2"/>
      <c r="F18" s="2" t="s">
        <v>32</v>
      </c>
      <c r="G18" s="2"/>
      <c r="H18" s="2"/>
      <c r="I18" s="6">
        <v>0</v>
      </c>
      <c r="J18" s="7"/>
      <c r="K18" s="6">
        <v>0</v>
      </c>
      <c r="L18" s="7"/>
      <c r="M18" s="6">
        <v>0</v>
      </c>
      <c r="N18" s="7"/>
      <c r="O18" s="6">
        <v>0</v>
      </c>
      <c r="P18" s="7"/>
      <c r="Q18" s="6">
        <v>0</v>
      </c>
      <c r="R18" s="7"/>
      <c r="S18" s="6">
        <v>0</v>
      </c>
      <c r="T18" s="7"/>
      <c r="U18" s="6">
        <v>0</v>
      </c>
      <c r="V18" s="7"/>
      <c r="W18" s="6">
        <v>1000</v>
      </c>
      <c r="X18" s="7"/>
      <c r="Y18" s="6">
        <v>30000</v>
      </c>
      <c r="Z18" s="7"/>
      <c r="AA18" s="6">
        <v>28000</v>
      </c>
      <c r="AB18" s="7"/>
      <c r="AC18" s="6">
        <v>1000</v>
      </c>
      <c r="AD18" s="7"/>
      <c r="AE18" s="6">
        <v>0</v>
      </c>
      <c r="AF18" s="7"/>
      <c r="AG18" s="7"/>
      <c r="AH18" s="6">
        <f>ROUND(I18+K18+M18+O18+Q18+S18+U18+W18+Y18+AA18+AC18+AE18,5)</f>
        <v>60000</v>
      </c>
      <c r="AI18" s="7"/>
    </row>
    <row r="19" spans="1:35" x14ac:dyDescent="0.25">
      <c r="A19" s="2"/>
      <c r="B19" s="2"/>
      <c r="C19" s="2"/>
      <c r="D19" s="2"/>
      <c r="E19" s="2"/>
      <c r="F19" s="2" t="s">
        <v>33</v>
      </c>
      <c r="G19" s="2"/>
      <c r="H19" s="2"/>
      <c r="I19" s="6"/>
      <c r="J19" s="7"/>
      <c r="K19" s="6"/>
      <c r="L19" s="7"/>
      <c r="M19" s="6"/>
      <c r="N19" s="7"/>
      <c r="O19" s="6"/>
      <c r="P19" s="7"/>
      <c r="Q19" s="6"/>
      <c r="R19" s="7"/>
      <c r="S19" s="6"/>
      <c r="T19" s="7"/>
      <c r="U19" s="6"/>
      <c r="V19" s="7"/>
      <c r="W19" s="6"/>
      <c r="X19" s="7"/>
      <c r="Y19" s="6"/>
      <c r="Z19" s="7"/>
      <c r="AA19" s="6"/>
      <c r="AB19" s="7"/>
      <c r="AC19" s="6"/>
      <c r="AD19" s="7"/>
      <c r="AE19" s="6"/>
      <c r="AF19" s="7"/>
      <c r="AG19" s="7"/>
      <c r="AH19" s="6"/>
      <c r="AI19" s="7"/>
    </row>
    <row r="20" spans="1:35" x14ac:dyDescent="0.25">
      <c r="A20" s="2"/>
      <c r="B20" s="2"/>
      <c r="C20" s="2"/>
      <c r="D20" s="2"/>
      <c r="E20" s="2"/>
      <c r="F20" s="2"/>
      <c r="G20" s="2" t="s">
        <v>34</v>
      </c>
      <c r="H20" s="2"/>
      <c r="I20" s="6">
        <v>0</v>
      </c>
      <c r="J20" s="7"/>
      <c r="K20" s="6">
        <v>0</v>
      </c>
      <c r="L20" s="7"/>
      <c r="M20" s="6">
        <v>0</v>
      </c>
      <c r="N20" s="7"/>
      <c r="O20" s="6">
        <v>0</v>
      </c>
      <c r="P20" s="7"/>
      <c r="Q20" s="6">
        <v>0</v>
      </c>
      <c r="R20" s="7"/>
      <c r="S20" s="6">
        <v>0</v>
      </c>
      <c r="T20" s="7"/>
      <c r="U20" s="6">
        <v>0</v>
      </c>
      <c r="V20" s="7"/>
      <c r="W20" s="6">
        <v>0</v>
      </c>
      <c r="X20" s="7"/>
      <c r="Y20" s="6">
        <v>0</v>
      </c>
      <c r="Z20" s="7"/>
      <c r="AA20" s="6">
        <v>0</v>
      </c>
      <c r="AB20" s="7"/>
      <c r="AC20" s="6">
        <v>0</v>
      </c>
      <c r="AD20" s="7"/>
      <c r="AE20" s="6">
        <v>13096.77</v>
      </c>
      <c r="AF20" s="7"/>
      <c r="AG20" s="7"/>
      <c r="AH20" s="6">
        <f t="shared" ref="AH20:AH28" si="0">ROUND(I20+K20+M20+O20+Q20+S20+U20+W20+Y20+AA20+AC20+AE20,5)</f>
        <v>13096.77</v>
      </c>
      <c r="AI20" s="7"/>
    </row>
    <row r="21" spans="1:35" x14ac:dyDescent="0.25">
      <c r="A21" s="2"/>
      <c r="B21" s="2"/>
      <c r="C21" s="2"/>
      <c r="D21" s="2"/>
      <c r="E21" s="2"/>
      <c r="F21" s="2"/>
      <c r="G21" s="2" t="s">
        <v>35</v>
      </c>
      <c r="H21" s="2"/>
      <c r="I21" s="6">
        <v>0</v>
      </c>
      <c r="J21" s="7"/>
      <c r="K21" s="6">
        <v>0</v>
      </c>
      <c r="L21" s="7"/>
      <c r="M21" s="6">
        <v>0</v>
      </c>
      <c r="N21" s="7"/>
      <c r="O21" s="6">
        <v>0</v>
      </c>
      <c r="P21" s="7"/>
      <c r="Q21" s="6">
        <v>0</v>
      </c>
      <c r="R21" s="7"/>
      <c r="S21" s="6">
        <v>14000</v>
      </c>
      <c r="T21" s="7"/>
      <c r="U21" s="6">
        <v>0</v>
      </c>
      <c r="V21" s="7"/>
      <c r="W21" s="6">
        <v>0</v>
      </c>
      <c r="X21" s="7"/>
      <c r="Y21" s="6">
        <v>0</v>
      </c>
      <c r="Z21" s="7"/>
      <c r="AA21" s="6">
        <v>0</v>
      </c>
      <c r="AB21" s="7"/>
      <c r="AC21" s="6">
        <v>0</v>
      </c>
      <c r="AD21" s="7"/>
      <c r="AE21" s="6">
        <v>0</v>
      </c>
      <c r="AF21" s="7"/>
      <c r="AG21" s="7"/>
      <c r="AH21" s="6">
        <f t="shared" si="0"/>
        <v>14000</v>
      </c>
      <c r="AI21" s="7"/>
    </row>
    <row r="22" spans="1:35" x14ac:dyDescent="0.25">
      <c r="A22" s="2"/>
      <c r="B22" s="2"/>
      <c r="C22" s="2"/>
      <c r="D22" s="2"/>
      <c r="E22" s="2"/>
      <c r="F22" s="2"/>
      <c r="G22" s="2" t="s">
        <v>36</v>
      </c>
      <c r="H22" s="2"/>
      <c r="I22" s="6">
        <v>0</v>
      </c>
      <c r="J22" s="7"/>
      <c r="K22" s="6">
        <v>0</v>
      </c>
      <c r="L22" s="7"/>
      <c r="M22" s="6">
        <v>14000</v>
      </c>
      <c r="N22" s="7"/>
      <c r="O22" s="6">
        <v>0</v>
      </c>
      <c r="P22" s="7"/>
      <c r="Q22" s="6">
        <v>0</v>
      </c>
      <c r="R22" s="7"/>
      <c r="S22" s="6">
        <v>0</v>
      </c>
      <c r="T22" s="7"/>
      <c r="U22" s="6">
        <v>0</v>
      </c>
      <c r="V22" s="7"/>
      <c r="W22" s="6">
        <v>0</v>
      </c>
      <c r="X22" s="7"/>
      <c r="Y22" s="6">
        <v>0</v>
      </c>
      <c r="Z22" s="7"/>
      <c r="AA22" s="6">
        <v>0</v>
      </c>
      <c r="AB22" s="7"/>
      <c r="AC22" s="6">
        <v>0</v>
      </c>
      <c r="AD22" s="7"/>
      <c r="AE22" s="6">
        <v>0</v>
      </c>
      <c r="AF22" s="7"/>
      <c r="AG22" s="7"/>
      <c r="AH22" s="6">
        <f t="shared" si="0"/>
        <v>14000</v>
      </c>
      <c r="AI22" s="7"/>
    </row>
    <row r="23" spans="1:35" x14ac:dyDescent="0.25">
      <c r="A23" s="2"/>
      <c r="B23" s="2"/>
      <c r="C23" s="2"/>
      <c r="D23" s="2"/>
      <c r="E23" s="2"/>
      <c r="F23" s="2"/>
      <c r="G23" s="2" t="s">
        <v>37</v>
      </c>
      <c r="H23" s="2"/>
      <c r="I23" s="6">
        <v>0</v>
      </c>
      <c r="J23" s="7"/>
      <c r="K23" s="6">
        <v>0</v>
      </c>
      <c r="L23" s="7"/>
      <c r="M23" s="6">
        <v>0</v>
      </c>
      <c r="N23" s="7"/>
      <c r="O23" s="6">
        <v>0</v>
      </c>
      <c r="P23" s="7"/>
      <c r="Q23" s="6">
        <v>0</v>
      </c>
      <c r="R23" s="7"/>
      <c r="S23" s="6">
        <v>0</v>
      </c>
      <c r="T23" s="7"/>
      <c r="U23" s="6">
        <v>0</v>
      </c>
      <c r="V23" s="7"/>
      <c r="W23" s="6">
        <v>0</v>
      </c>
      <c r="X23" s="7"/>
      <c r="Y23" s="6">
        <v>0</v>
      </c>
      <c r="Z23" s="7"/>
      <c r="AA23" s="6">
        <v>0</v>
      </c>
      <c r="AB23" s="7"/>
      <c r="AC23" s="6">
        <v>0</v>
      </c>
      <c r="AD23" s="7"/>
      <c r="AE23" s="6">
        <v>0</v>
      </c>
      <c r="AF23" s="7"/>
      <c r="AG23" s="7"/>
      <c r="AH23" s="6">
        <f t="shared" si="0"/>
        <v>0</v>
      </c>
      <c r="AI23" s="7"/>
    </row>
    <row r="24" spans="1:35" x14ac:dyDescent="0.25">
      <c r="A24" s="2"/>
      <c r="B24" s="2"/>
      <c r="C24" s="2"/>
      <c r="D24" s="2"/>
      <c r="E24" s="2"/>
      <c r="F24" s="2"/>
      <c r="G24" s="2" t="s">
        <v>38</v>
      </c>
      <c r="H24" s="2"/>
      <c r="I24" s="6">
        <v>0</v>
      </c>
      <c r="J24" s="7"/>
      <c r="K24" s="6">
        <v>0</v>
      </c>
      <c r="L24" s="7"/>
      <c r="M24" s="6">
        <v>0</v>
      </c>
      <c r="N24" s="7"/>
      <c r="O24" s="6">
        <v>0</v>
      </c>
      <c r="P24" s="7"/>
      <c r="Q24" s="6">
        <v>0</v>
      </c>
      <c r="R24" s="7"/>
      <c r="S24" s="6">
        <v>0</v>
      </c>
      <c r="T24" s="7"/>
      <c r="U24" s="6">
        <v>0</v>
      </c>
      <c r="V24" s="7"/>
      <c r="W24" s="6">
        <v>0</v>
      </c>
      <c r="X24" s="7"/>
      <c r="Y24" s="6">
        <v>14000</v>
      </c>
      <c r="Z24" s="7"/>
      <c r="AA24" s="6">
        <v>0</v>
      </c>
      <c r="AB24" s="7"/>
      <c r="AC24" s="6">
        <v>0</v>
      </c>
      <c r="AD24" s="7"/>
      <c r="AE24" s="6">
        <v>0</v>
      </c>
      <c r="AF24" s="7"/>
      <c r="AG24" s="7"/>
      <c r="AH24" s="6">
        <f t="shared" si="0"/>
        <v>14000</v>
      </c>
      <c r="AI24" s="7"/>
    </row>
    <row r="25" spans="1:35" ht="15.75" thickBot="1" x14ac:dyDescent="0.3">
      <c r="A25" s="2"/>
      <c r="B25" s="2"/>
      <c r="C25" s="2"/>
      <c r="D25" s="2"/>
      <c r="E25" s="2"/>
      <c r="F25" s="2"/>
      <c r="G25" s="2" t="s">
        <v>39</v>
      </c>
      <c r="H25" s="2"/>
      <c r="I25" s="9">
        <v>0</v>
      </c>
      <c r="J25" s="7"/>
      <c r="K25" s="9">
        <v>0</v>
      </c>
      <c r="L25" s="7"/>
      <c r="M25" s="9">
        <v>0</v>
      </c>
      <c r="N25" s="7"/>
      <c r="O25" s="9">
        <v>0</v>
      </c>
      <c r="P25" s="7"/>
      <c r="Q25" s="9">
        <v>0</v>
      </c>
      <c r="R25" s="7"/>
      <c r="S25" s="9">
        <v>0</v>
      </c>
      <c r="T25" s="7"/>
      <c r="U25" s="9">
        <v>0</v>
      </c>
      <c r="V25" s="7"/>
      <c r="W25" s="9">
        <v>0</v>
      </c>
      <c r="X25" s="7"/>
      <c r="Y25" s="9">
        <v>0</v>
      </c>
      <c r="Z25" s="7"/>
      <c r="AA25" s="9">
        <v>0</v>
      </c>
      <c r="AB25" s="7"/>
      <c r="AC25" s="9">
        <v>0</v>
      </c>
      <c r="AD25" s="7"/>
      <c r="AE25" s="9">
        <v>0</v>
      </c>
      <c r="AF25" s="7"/>
      <c r="AG25" s="7"/>
      <c r="AH25" s="9">
        <f t="shared" si="0"/>
        <v>0</v>
      </c>
      <c r="AI25" s="7"/>
    </row>
    <row r="26" spans="1:35" x14ac:dyDescent="0.25">
      <c r="A26" s="2"/>
      <c r="B26" s="2"/>
      <c r="C26" s="2"/>
      <c r="D26" s="2"/>
      <c r="E26" s="2"/>
      <c r="F26" s="2" t="s">
        <v>40</v>
      </c>
      <c r="G26" s="2"/>
      <c r="H26" s="2"/>
      <c r="I26" s="6">
        <f>ROUND(SUM(I19:I25),5)</f>
        <v>0</v>
      </c>
      <c r="J26" s="7"/>
      <c r="K26" s="6">
        <f>ROUND(SUM(K19:K25),5)</f>
        <v>0</v>
      </c>
      <c r="L26" s="7"/>
      <c r="M26" s="6">
        <f>ROUND(SUM(M19:M25),5)</f>
        <v>14000</v>
      </c>
      <c r="N26" s="7"/>
      <c r="O26" s="6">
        <f>ROUND(SUM(O19:O25),5)</f>
        <v>0</v>
      </c>
      <c r="P26" s="7"/>
      <c r="Q26" s="6">
        <f>ROUND(SUM(Q19:Q25),5)</f>
        <v>0</v>
      </c>
      <c r="R26" s="7"/>
      <c r="S26" s="6">
        <f>ROUND(SUM(S19:S25),5)</f>
        <v>14000</v>
      </c>
      <c r="T26" s="7"/>
      <c r="U26" s="6">
        <f>ROUND(SUM(U19:U25),5)</f>
        <v>0</v>
      </c>
      <c r="V26" s="7"/>
      <c r="W26" s="6">
        <f>ROUND(SUM(W19:W25),5)</f>
        <v>0</v>
      </c>
      <c r="X26" s="7"/>
      <c r="Y26" s="6">
        <f>ROUND(SUM(Y19:Y25),5)</f>
        <v>14000</v>
      </c>
      <c r="Z26" s="7"/>
      <c r="AA26" s="6">
        <f>ROUND(SUM(AA19:AA25),5)</f>
        <v>0</v>
      </c>
      <c r="AB26" s="7"/>
      <c r="AC26" s="6">
        <f>ROUND(SUM(AC19:AC25),5)</f>
        <v>0</v>
      </c>
      <c r="AD26" s="7"/>
      <c r="AE26" s="6">
        <f>ROUND(SUM(AE19:AE25),5)</f>
        <v>13096.77</v>
      </c>
      <c r="AF26" s="7"/>
      <c r="AG26" s="7"/>
      <c r="AH26" s="6">
        <f t="shared" si="0"/>
        <v>55096.77</v>
      </c>
      <c r="AI26" s="7"/>
    </row>
    <row r="27" spans="1:35" ht="15.75" thickBot="1" x14ac:dyDescent="0.3">
      <c r="A27" s="2"/>
      <c r="B27" s="2"/>
      <c r="C27" s="2"/>
      <c r="D27" s="2"/>
      <c r="E27" s="2"/>
      <c r="F27" s="2" t="s">
        <v>41</v>
      </c>
      <c r="G27" s="2"/>
      <c r="H27" s="2"/>
      <c r="I27" s="9">
        <v>0</v>
      </c>
      <c r="J27" s="7"/>
      <c r="K27" s="9">
        <v>0</v>
      </c>
      <c r="L27" s="7"/>
      <c r="M27" s="9">
        <v>0</v>
      </c>
      <c r="N27" s="7"/>
      <c r="O27" s="9">
        <v>0</v>
      </c>
      <c r="P27" s="7"/>
      <c r="Q27" s="9">
        <v>0</v>
      </c>
      <c r="R27" s="7"/>
      <c r="S27" s="9">
        <v>0</v>
      </c>
      <c r="T27" s="7"/>
      <c r="U27" s="9">
        <v>0</v>
      </c>
      <c r="V27" s="7"/>
      <c r="W27" s="9">
        <v>0</v>
      </c>
      <c r="X27" s="7"/>
      <c r="Y27" s="9">
        <v>0</v>
      </c>
      <c r="Z27" s="7"/>
      <c r="AA27" s="9">
        <v>0</v>
      </c>
      <c r="AB27" s="7"/>
      <c r="AC27" s="9">
        <v>0</v>
      </c>
      <c r="AD27" s="7"/>
      <c r="AE27" s="9">
        <v>0</v>
      </c>
      <c r="AF27" s="7"/>
      <c r="AG27" s="7"/>
      <c r="AH27" s="9">
        <f t="shared" si="0"/>
        <v>0</v>
      </c>
      <c r="AI27" s="7"/>
    </row>
    <row r="28" spans="1:35" x14ac:dyDescent="0.25">
      <c r="A28" s="2"/>
      <c r="B28" s="2"/>
      <c r="C28" s="2"/>
      <c r="D28" s="2"/>
      <c r="E28" s="2" t="s">
        <v>42</v>
      </c>
      <c r="F28" s="2"/>
      <c r="G28" s="2"/>
      <c r="H28" s="2"/>
      <c r="I28" s="6">
        <f>ROUND(SUM(I17:I18)+SUM(I26:I27),5)</f>
        <v>0</v>
      </c>
      <c r="J28" s="7"/>
      <c r="K28" s="6">
        <f>ROUND(SUM(K17:K18)+SUM(K26:K27),5)</f>
        <v>0</v>
      </c>
      <c r="L28" s="7"/>
      <c r="M28" s="6">
        <f>ROUND(SUM(M17:M18)+SUM(M26:M27),5)</f>
        <v>14000</v>
      </c>
      <c r="N28" s="7"/>
      <c r="O28" s="6">
        <f>ROUND(SUM(O17:O18)+SUM(O26:O27),5)</f>
        <v>0</v>
      </c>
      <c r="P28" s="7"/>
      <c r="Q28" s="6">
        <f>ROUND(SUM(Q17:Q18)+SUM(Q26:Q27),5)</f>
        <v>0</v>
      </c>
      <c r="R28" s="7"/>
      <c r="S28" s="6">
        <f>ROUND(SUM(S17:S18)+SUM(S26:S27),5)</f>
        <v>14000</v>
      </c>
      <c r="T28" s="7"/>
      <c r="U28" s="6">
        <f>ROUND(SUM(U17:U18)+SUM(U26:U27),5)</f>
        <v>0</v>
      </c>
      <c r="V28" s="7"/>
      <c r="W28" s="6">
        <f>ROUND(SUM(W17:W18)+SUM(W26:W27),5)</f>
        <v>1000</v>
      </c>
      <c r="X28" s="7"/>
      <c r="Y28" s="6">
        <f>ROUND(SUM(Y17:Y18)+SUM(Y26:Y27),5)</f>
        <v>44000</v>
      </c>
      <c r="Z28" s="7"/>
      <c r="AA28" s="6">
        <f>ROUND(SUM(AA17:AA18)+SUM(AA26:AA27),5)</f>
        <v>28000</v>
      </c>
      <c r="AB28" s="7"/>
      <c r="AC28" s="6">
        <f>ROUND(SUM(AC17:AC18)+SUM(AC26:AC27),5)</f>
        <v>1000</v>
      </c>
      <c r="AD28" s="7"/>
      <c r="AE28" s="6">
        <f>ROUND(SUM(AE17:AE18)+SUM(AE26:AE27),5)</f>
        <v>13096.77</v>
      </c>
      <c r="AF28" s="7"/>
      <c r="AG28" s="7"/>
      <c r="AH28" s="6">
        <f t="shared" si="0"/>
        <v>115096.77</v>
      </c>
      <c r="AI28" s="7"/>
    </row>
    <row r="29" spans="1:35" x14ac:dyDescent="0.25">
      <c r="A29" s="2"/>
      <c r="B29" s="2"/>
      <c r="C29" s="2"/>
      <c r="D29" s="2"/>
      <c r="E29" s="2" t="s">
        <v>43</v>
      </c>
      <c r="F29" s="2"/>
      <c r="G29" s="2"/>
      <c r="H29" s="2"/>
      <c r="I29" s="6"/>
      <c r="J29" s="7"/>
      <c r="K29" s="6"/>
      <c r="L29" s="7"/>
      <c r="M29" s="6"/>
      <c r="N29" s="7"/>
      <c r="O29" s="6"/>
      <c r="P29" s="7"/>
      <c r="Q29" s="6"/>
      <c r="R29" s="7"/>
      <c r="S29" s="6"/>
      <c r="T29" s="7"/>
      <c r="U29" s="6"/>
      <c r="V29" s="7"/>
      <c r="W29" s="6"/>
      <c r="X29" s="7"/>
      <c r="Y29" s="6"/>
      <c r="Z29" s="7"/>
      <c r="AA29" s="6"/>
      <c r="AB29" s="7"/>
      <c r="AC29" s="6"/>
      <c r="AD29" s="7"/>
      <c r="AE29" s="6"/>
      <c r="AF29" s="7"/>
      <c r="AG29" s="7"/>
      <c r="AH29" s="6"/>
      <c r="AI29" s="7"/>
    </row>
    <row r="30" spans="1:35" x14ac:dyDescent="0.25">
      <c r="A30" s="2"/>
      <c r="B30" s="2"/>
      <c r="C30" s="2"/>
      <c r="D30" s="2"/>
      <c r="E30" s="2"/>
      <c r="F30" s="2" t="s">
        <v>44</v>
      </c>
      <c r="G30" s="2"/>
      <c r="H30" s="2"/>
      <c r="I30" s="6">
        <v>280000</v>
      </c>
      <c r="J30" s="7"/>
      <c r="K30" s="6">
        <v>70000</v>
      </c>
      <c r="L30" s="7"/>
      <c r="M30" s="6">
        <v>56000</v>
      </c>
      <c r="N30" s="7"/>
      <c r="O30" s="6">
        <v>42000</v>
      </c>
      <c r="P30" s="7"/>
      <c r="Q30" s="6">
        <v>14000</v>
      </c>
      <c r="R30" s="7"/>
      <c r="S30" s="6">
        <v>0</v>
      </c>
      <c r="T30" s="7"/>
      <c r="U30" s="6">
        <v>0</v>
      </c>
      <c r="V30" s="7"/>
      <c r="W30" s="6">
        <v>0</v>
      </c>
      <c r="X30" s="7"/>
      <c r="Y30" s="6">
        <v>0</v>
      </c>
      <c r="Z30" s="7"/>
      <c r="AA30" s="6">
        <v>0</v>
      </c>
      <c r="AB30" s="7"/>
      <c r="AC30" s="6">
        <v>0</v>
      </c>
      <c r="AD30" s="7"/>
      <c r="AE30" s="6">
        <v>0</v>
      </c>
      <c r="AF30" s="7"/>
      <c r="AG30" s="7"/>
      <c r="AH30" s="6">
        <f t="shared" ref="AH30:AH37" si="1">ROUND(I30+K30+M30+O30+Q30+S30+U30+W30+Y30+AA30+AC30+AE30,5)</f>
        <v>462000</v>
      </c>
      <c r="AI30" s="7"/>
    </row>
    <row r="31" spans="1:35" x14ac:dyDescent="0.25">
      <c r="A31" s="2"/>
      <c r="B31" s="2"/>
      <c r="C31" s="2"/>
      <c r="D31" s="2"/>
      <c r="E31" s="2"/>
      <c r="F31" s="2" t="s">
        <v>45</v>
      </c>
      <c r="G31" s="2"/>
      <c r="H31" s="2"/>
      <c r="I31" s="6">
        <v>140000</v>
      </c>
      <c r="J31" s="7"/>
      <c r="K31" s="6">
        <v>70000</v>
      </c>
      <c r="L31" s="7"/>
      <c r="M31" s="6">
        <v>35000</v>
      </c>
      <c r="N31" s="7"/>
      <c r="O31" s="6">
        <v>35000</v>
      </c>
      <c r="P31" s="7"/>
      <c r="Q31" s="6">
        <v>21000</v>
      </c>
      <c r="R31" s="7"/>
      <c r="S31" s="6">
        <v>14000</v>
      </c>
      <c r="T31" s="7"/>
      <c r="U31" s="6">
        <v>7000</v>
      </c>
      <c r="V31" s="7"/>
      <c r="W31" s="6">
        <v>7000</v>
      </c>
      <c r="X31" s="7"/>
      <c r="Y31" s="6">
        <v>7000</v>
      </c>
      <c r="Z31" s="7"/>
      <c r="AA31" s="6">
        <v>0</v>
      </c>
      <c r="AB31" s="7"/>
      <c r="AC31" s="6">
        <v>7000</v>
      </c>
      <c r="AD31" s="7"/>
      <c r="AE31" s="6">
        <v>0</v>
      </c>
      <c r="AF31" s="7"/>
      <c r="AG31" s="7"/>
      <c r="AH31" s="6">
        <f t="shared" si="1"/>
        <v>343000</v>
      </c>
      <c r="AI31" s="7"/>
    </row>
    <row r="32" spans="1:35" x14ac:dyDescent="0.25">
      <c r="A32" s="2"/>
      <c r="B32" s="2"/>
      <c r="C32" s="2"/>
      <c r="D32" s="2"/>
      <c r="E32" s="2"/>
      <c r="F32" s="2" t="s">
        <v>46</v>
      </c>
      <c r="G32" s="2"/>
      <c r="H32" s="2"/>
      <c r="I32" s="6">
        <v>14000</v>
      </c>
      <c r="J32" s="7"/>
      <c r="K32" s="6">
        <v>0</v>
      </c>
      <c r="L32" s="7"/>
      <c r="M32" s="6">
        <v>0</v>
      </c>
      <c r="N32" s="7"/>
      <c r="O32" s="6">
        <v>0</v>
      </c>
      <c r="P32" s="7"/>
      <c r="Q32" s="6">
        <v>0</v>
      </c>
      <c r="R32" s="7"/>
      <c r="S32" s="6">
        <v>0</v>
      </c>
      <c r="T32" s="7"/>
      <c r="U32" s="6">
        <v>0</v>
      </c>
      <c r="V32" s="7"/>
      <c r="W32" s="6">
        <v>0</v>
      </c>
      <c r="X32" s="7"/>
      <c r="Y32" s="6">
        <v>0</v>
      </c>
      <c r="Z32" s="7"/>
      <c r="AA32" s="6">
        <v>0</v>
      </c>
      <c r="AB32" s="7"/>
      <c r="AC32" s="6">
        <v>0</v>
      </c>
      <c r="AD32" s="7"/>
      <c r="AE32" s="6">
        <v>0</v>
      </c>
      <c r="AF32" s="7"/>
      <c r="AG32" s="7"/>
      <c r="AH32" s="6">
        <f t="shared" si="1"/>
        <v>14000</v>
      </c>
      <c r="AI32" s="7"/>
    </row>
    <row r="33" spans="1:35" x14ac:dyDescent="0.25">
      <c r="A33" s="2"/>
      <c r="B33" s="2"/>
      <c r="C33" s="2"/>
      <c r="D33" s="2"/>
      <c r="E33" s="2"/>
      <c r="F33" s="2" t="s">
        <v>47</v>
      </c>
      <c r="G33" s="2"/>
      <c r="H33" s="2"/>
      <c r="I33" s="6">
        <v>14000</v>
      </c>
      <c r="J33" s="7"/>
      <c r="K33" s="6">
        <v>1000</v>
      </c>
      <c r="L33" s="7"/>
      <c r="M33" s="6">
        <v>0</v>
      </c>
      <c r="N33" s="7"/>
      <c r="O33" s="6">
        <v>0</v>
      </c>
      <c r="P33" s="7"/>
      <c r="Q33" s="6">
        <v>0</v>
      </c>
      <c r="R33" s="7"/>
      <c r="S33" s="6">
        <v>0</v>
      </c>
      <c r="T33" s="7"/>
      <c r="U33" s="6">
        <v>0</v>
      </c>
      <c r="V33" s="7"/>
      <c r="W33" s="6">
        <v>0</v>
      </c>
      <c r="X33" s="7"/>
      <c r="Y33" s="6">
        <v>0</v>
      </c>
      <c r="Z33" s="7"/>
      <c r="AA33" s="6">
        <v>0</v>
      </c>
      <c r="AB33" s="7"/>
      <c r="AC33" s="6">
        <v>0</v>
      </c>
      <c r="AD33" s="7"/>
      <c r="AE33" s="6">
        <v>0</v>
      </c>
      <c r="AF33" s="7"/>
      <c r="AG33" s="7"/>
      <c r="AH33" s="6">
        <f t="shared" si="1"/>
        <v>15000</v>
      </c>
      <c r="AI33" s="7"/>
    </row>
    <row r="34" spans="1:35" ht="15.75" thickBot="1" x14ac:dyDescent="0.3">
      <c r="A34" s="2"/>
      <c r="B34" s="2"/>
      <c r="C34" s="2"/>
      <c r="D34" s="2"/>
      <c r="E34" s="2"/>
      <c r="F34" s="2" t="s">
        <v>48</v>
      </c>
      <c r="G34" s="2"/>
      <c r="H34" s="2"/>
      <c r="I34" s="9">
        <v>0</v>
      </c>
      <c r="J34" s="7"/>
      <c r="K34" s="9">
        <v>0</v>
      </c>
      <c r="L34" s="7"/>
      <c r="M34" s="9">
        <v>0</v>
      </c>
      <c r="N34" s="7"/>
      <c r="O34" s="9">
        <v>0</v>
      </c>
      <c r="P34" s="7"/>
      <c r="Q34" s="9">
        <v>0</v>
      </c>
      <c r="R34" s="7"/>
      <c r="S34" s="9">
        <v>0</v>
      </c>
      <c r="T34" s="7"/>
      <c r="U34" s="9">
        <v>0</v>
      </c>
      <c r="V34" s="7"/>
      <c r="W34" s="9">
        <v>0</v>
      </c>
      <c r="X34" s="7"/>
      <c r="Y34" s="9">
        <v>0</v>
      </c>
      <c r="Z34" s="7"/>
      <c r="AA34" s="9">
        <v>0</v>
      </c>
      <c r="AB34" s="7"/>
      <c r="AC34" s="9">
        <v>0</v>
      </c>
      <c r="AD34" s="7"/>
      <c r="AE34" s="9">
        <v>0</v>
      </c>
      <c r="AF34" s="7"/>
      <c r="AG34" s="7"/>
      <c r="AH34" s="9">
        <f t="shared" si="1"/>
        <v>0</v>
      </c>
      <c r="AI34" s="7"/>
    </row>
    <row r="35" spans="1:35" x14ac:dyDescent="0.25">
      <c r="A35" s="2"/>
      <c r="B35" s="2"/>
      <c r="C35" s="2"/>
      <c r="D35" s="2"/>
      <c r="E35" s="2" t="s">
        <v>49</v>
      </c>
      <c r="F35" s="2"/>
      <c r="G35" s="2"/>
      <c r="H35" s="2"/>
      <c r="I35" s="6">
        <f>ROUND(SUM(I29:I34),5)</f>
        <v>448000</v>
      </c>
      <c r="J35" s="7"/>
      <c r="K35" s="6">
        <f>ROUND(SUM(K29:K34),5)</f>
        <v>141000</v>
      </c>
      <c r="L35" s="7"/>
      <c r="M35" s="6">
        <f>ROUND(SUM(M29:M34),5)</f>
        <v>91000</v>
      </c>
      <c r="N35" s="7"/>
      <c r="O35" s="6">
        <f>ROUND(SUM(O29:O34),5)</f>
        <v>77000</v>
      </c>
      <c r="P35" s="7"/>
      <c r="Q35" s="6">
        <f>ROUND(SUM(Q29:Q34),5)</f>
        <v>35000</v>
      </c>
      <c r="R35" s="7"/>
      <c r="S35" s="6">
        <f>ROUND(SUM(S29:S34),5)</f>
        <v>14000</v>
      </c>
      <c r="T35" s="7"/>
      <c r="U35" s="6">
        <f>ROUND(SUM(U29:U34),5)</f>
        <v>7000</v>
      </c>
      <c r="V35" s="7"/>
      <c r="W35" s="6">
        <f>ROUND(SUM(W29:W34),5)</f>
        <v>7000</v>
      </c>
      <c r="X35" s="7"/>
      <c r="Y35" s="6">
        <f>ROUND(SUM(Y29:Y34),5)</f>
        <v>7000</v>
      </c>
      <c r="Z35" s="7"/>
      <c r="AA35" s="6">
        <f>ROUND(SUM(AA29:AA34),5)</f>
        <v>0</v>
      </c>
      <c r="AB35" s="7"/>
      <c r="AC35" s="6">
        <f>ROUND(SUM(AC29:AC34),5)</f>
        <v>7000</v>
      </c>
      <c r="AD35" s="7"/>
      <c r="AE35" s="6">
        <f>ROUND(SUM(AE29:AE34),5)</f>
        <v>0</v>
      </c>
      <c r="AF35" s="7"/>
      <c r="AG35" s="7"/>
      <c r="AH35" s="6">
        <f t="shared" si="1"/>
        <v>834000</v>
      </c>
      <c r="AI35" s="7"/>
    </row>
    <row r="36" spans="1:35" ht="15.75" thickBot="1" x14ac:dyDescent="0.3">
      <c r="A36" s="2"/>
      <c r="B36" s="2"/>
      <c r="C36" s="2"/>
      <c r="D36" s="2"/>
      <c r="E36" s="2" t="s">
        <v>50</v>
      </c>
      <c r="F36" s="2"/>
      <c r="G36" s="2"/>
      <c r="H36" s="2"/>
      <c r="I36" s="9">
        <v>0</v>
      </c>
      <c r="J36" s="7"/>
      <c r="K36" s="9">
        <v>0</v>
      </c>
      <c r="L36" s="7"/>
      <c r="M36" s="9">
        <v>100</v>
      </c>
      <c r="N36" s="7"/>
      <c r="O36" s="9">
        <v>100</v>
      </c>
      <c r="P36" s="7"/>
      <c r="Q36" s="9">
        <v>100</v>
      </c>
      <c r="R36" s="7"/>
      <c r="S36" s="9">
        <v>100</v>
      </c>
      <c r="T36" s="7"/>
      <c r="U36" s="9">
        <v>100</v>
      </c>
      <c r="V36" s="7"/>
      <c r="W36" s="9">
        <v>100</v>
      </c>
      <c r="X36" s="7"/>
      <c r="Y36" s="9">
        <v>100</v>
      </c>
      <c r="Z36" s="7"/>
      <c r="AA36" s="9">
        <v>100</v>
      </c>
      <c r="AB36" s="7"/>
      <c r="AC36" s="9">
        <v>0</v>
      </c>
      <c r="AD36" s="7"/>
      <c r="AE36" s="9">
        <v>0</v>
      </c>
      <c r="AF36" s="7"/>
      <c r="AG36" s="7"/>
      <c r="AH36" s="9">
        <f t="shared" si="1"/>
        <v>800</v>
      </c>
      <c r="AI36" s="7"/>
    </row>
    <row r="37" spans="1:35" x14ac:dyDescent="0.25">
      <c r="A37" s="2"/>
      <c r="B37" s="2"/>
      <c r="C37" s="2"/>
      <c r="D37" s="2" t="s">
        <v>51</v>
      </c>
      <c r="E37" s="2"/>
      <c r="F37" s="2"/>
      <c r="G37" s="2"/>
      <c r="H37" s="2"/>
      <c r="I37" s="6">
        <f>ROUND(SUM(I4:I5)+I10+SUM(I15:I16)+I28+SUM(I35:I36),5)</f>
        <v>448180</v>
      </c>
      <c r="J37" s="7"/>
      <c r="K37" s="6">
        <f>ROUND(SUM(K4:K5)+K10+SUM(K15:K16)+K28+SUM(K35:K36),5)</f>
        <v>141180</v>
      </c>
      <c r="L37" s="7"/>
      <c r="M37" s="6">
        <f>ROUND(SUM(M4:M5)+M10+SUM(M15:M16)+M28+SUM(M35:M36),5)</f>
        <v>135280</v>
      </c>
      <c r="N37" s="7"/>
      <c r="O37" s="6">
        <f>ROUND(SUM(O4:O5)+O10+SUM(O15:O16)+O28+SUM(O35:O36),5)</f>
        <v>117280</v>
      </c>
      <c r="P37" s="7"/>
      <c r="Q37" s="6">
        <f>ROUND(SUM(Q4:Q5)+Q10+SUM(Q15:Q16)+Q28+SUM(Q35:Q36),5)</f>
        <v>35280</v>
      </c>
      <c r="R37" s="7"/>
      <c r="S37" s="6">
        <f>ROUND(SUM(S4:S5)+S10+SUM(S15:S16)+S28+SUM(S35:S36),5)</f>
        <v>37280</v>
      </c>
      <c r="T37" s="7"/>
      <c r="U37" s="6">
        <f>ROUND(SUM(U4:U5)+U10+SUM(U15:U16)+U28+SUM(U35:U36),5)</f>
        <v>63280</v>
      </c>
      <c r="V37" s="7"/>
      <c r="W37" s="6">
        <f>ROUND(SUM(W4:W5)+W10+SUM(W15:W16)+W28+SUM(W35:W36),5)</f>
        <v>64280</v>
      </c>
      <c r="X37" s="7"/>
      <c r="Y37" s="6">
        <f>ROUND(SUM(Y4:Y5)+Y10+SUM(Y15:Y16)+Y28+SUM(Y35:Y36),5)</f>
        <v>51280</v>
      </c>
      <c r="Z37" s="7"/>
      <c r="AA37" s="6">
        <f>ROUND(SUM(AA4:AA5)+AA10+SUM(AA15:AA16)+AA28+SUM(AA35:AA36),5)</f>
        <v>28280</v>
      </c>
      <c r="AB37" s="7"/>
      <c r="AC37" s="6">
        <f>ROUND(SUM(AC4:AC5)+AC10+SUM(AC15:AC16)+AC28+SUM(AC35:AC36),5)</f>
        <v>8180</v>
      </c>
      <c r="AD37" s="7"/>
      <c r="AE37" s="6">
        <f>ROUND(SUM(AE4:AE5)+AE10+SUM(AE15:AE16)+AE28+SUM(AE35:AE36),5)</f>
        <v>13265.16</v>
      </c>
      <c r="AF37" s="7"/>
      <c r="AG37" s="7"/>
      <c r="AH37" s="6">
        <f t="shared" si="1"/>
        <v>1143045.1599999999</v>
      </c>
      <c r="AI37" s="7"/>
    </row>
    <row r="38" spans="1:35" x14ac:dyDescent="0.25">
      <c r="A38" s="2"/>
      <c r="B38" s="2"/>
      <c r="C38" s="2"/>
      <c r="D38" s="2" t="s">
        <v>52</v>
      </c>
      <c r="E38" s="2"/>
      <c r="F38" s="2"/>
      <c r="G38" s="2"/>
      <c r="H38" s="2"/>
      <c r="I38" s="6"/>
      <c r="J38" s="7"/>
      <c r="K38" s="6"/>
      <c r="L38" s="7"/>
      <c r="M38" s="6"/>
      <c r="N38" s="7"/>
      <c r="O38" s="6"/>
      <c r="P38" s="7"/>
      <c r="Q38" s="6"/>
      <c r="R38" s="7"/>
      <c r="S38" s="6"/>
      <c r="T38" s="7"/>
      <c r="U38" s="6"/>
      <c r="V38" s="7"/>
      <c r="W38" s="6"/>
      <c r="X38" s="7"/>
      <c r="Y38" s="6"/>
      <c r="Z38" s="7"/>
      <c r="AA38" s="6"/>
      <c r="AB38" s="7"/>
      <c r="AC38" s="6"/>
      <c r="AD38" s="7"/>
      <c r="AE38" s="6"/>
      <c r="AF38" s="7"/>
      <c r="AG38" s="7"/>
      <c r="AH38" s="6"/>
      <c r="AI38" s="7"/>
    </row>
    <row r="39" spans="1:35" ht="15.75" thickBot="1" x14ac:dyDescent="0.3">
      <c r="A39" s="2"/>
      <c r="B39" s="2"/>
      <c r="C39" s="2"/>
      <c r="D39" s="2"/>
      <c r="E39" s="2" t="s">
        <v>52</v>
      </c>
      <c r="F39" s="2"/>
      <c r="G39" s="2"/>
      <c r="H39" s="2"/>
      <c r="I39" s="11">
        <v>0</v>
      </c>
      <c r="J39" s="7"/>
      <c r="K39" s="11">
        <v>0</v>
      </c>
      <c r="L39" s="7"/>
      <c r="M39" s="11">
        <v>0</v>
      </c>
      <c r="N39" s="7"/>
      <c r="O39" s="11">
        <v>0</v>
      </c>
      <c r="P39" s="7"/>
      <c r="Q39" s="11">
        <v>0</v>
      </c>
      <c r="R39" s="7"/>
      <c r="S39" s="11">
        <v>0</v>
      </c>
      <c r="T39" s="7"/>
      <c r="U39" s="11">
        <v>0</v>
      </c>
      <c r="V39" s="7"/>
      <c r="W39" s="11">
        <v>0</v>
      </c>
      <c r="X39" s="7"/>
      <c r="Y39" s="11">
        <v>0</v>
      </c>
      <c r="Z39" s="7"/>
      <c r="AA39" s="11">
        <v>0</v>
      </c>
      <c r="AB39" s="7"/>
      <c r="AC39" s="11">
        <v>0</v>
      </c>
      <c r="AD39" s="7"/>
      <c r="AE39" s="11">
        <v>0</v>
      </c>
      <c r="AF39" s="7"/>
      <c r="AG39" s="7"/>
      <c r="AH39" s="11">
        <f>ROUND(I39+K39+M39+O39+Q39+S39+U39+W39+Y39+AA39+AC39+AE39,5)</f>
        <v>0</v>
      </c>
      <c r="AI39" s="7"/>
    </row>
    <row r="40" spans="1:35" ht="15.75" thickBot="1" x14ac:dyDescent="0.3">
      <c r="A40" s="2"/>
      <c r="B40" s="2"/>
      <c r="C40" s="2"/>
      <c r="D40" s="2" t="s">
        <v>53</v>
      </c>
      <c r="E40" s="2"/>
      <c r="F40" s="2"/>
      <c r="G40" s="2"/>
      <c r="H40" s="2"/>
      <c r="I40" s="13">
        <f>ROUND(SUM(I38:I39),5)</f>
        <v>0</v>
      </c>
      <c r="J40" s="7"/>
      <c r="K40" s="13">
        <f>ROUND(SUM(K38:K39),5)</f>
        <v>0</v>
      </c>
      <c r="L40" s="7"/>
      <c r="M40" s="13">
        <f>ROUND(SUM(M38:M39),5)</f>
        <v>0</v>
      </c>
      <c r="N40" s="7"/>
      <c r="O40" s="13">
        <f>ROUND(SUM(O38:O39),5)</f>
        <v>0</v>
      </c>
      <c r="P40" s="7"/>
      <c r="Q40" s="13">
        <f>ROUND(SUM(Q38:Q39),5)</f>
        <v>0</v>
      </c>
      <c r="R40" s="7"/>
      <c r="S40" s="13">
        <f>ROUND(SUM(S38:S39),5)</f>
        <v>0</v>
      </c>
      <c r="T40" s="7"/>
      <c r="U40" s="13">
        <f>ROUND(SUM(U38:U39),5)</f>
        <v>0</v>
      </c>
      <c r="V40" s="7"/>
      <c r="W40" s="13">
        <f>ROUND(SUM(W38:W39),5)</f>
        <v>0</v>
      </c>
      <c r="X40" s="7"/>
      <c r="Y40" s="13">
        <f>ROUND(SUM(Y38:Y39),5)</f>
        <v>0</v>
      </c>
      <c r="Z40" s="7"/>
      <c r="AA40" s="13">
        <f>ROUND(SUM(AA38:AA39),5)</f>
        <v>0</v>
      </c>
      <c r="AB40" s="7"/>
      <c r="AC40" s="13">
        <f>ROUND(SUM(AC38:AC39),5)</f>
        <v>0</v>
      </c>
      <c r="AD40" s="7"/>
      <c r="AE40" s="13">
        <f>ROUND(SUM(AE38:AE39),5)</f>
        <v>0</v>
      </c>
      <c r="AF40" s="7"/>
      <c r="AG40" s="7"/>
      <c r="AH40" s="13">
        <f>ROUND(I40+K40+M40+O40+Q40+S40+U40+W40+Y40+AA40+AC40+AE40,5)</f>
        <v>0</v>
      </c>
      <c r="AI40" s="7"/>
    </row>
    <row r="41" spans="1:35" x14ac:dyDescent="0.25">
      <c r="A41" s="2"/>
      <c r="B41" s="2"/>
      <c r="C41" s="2" t="s">
        <v>54</v>
      </c>
      <c r="D41" s="2"/>
      <c r="E41" s="2"/>
      <c r="F41" s="2"/>
      <c r="G41" s="2"/>
      <c r="H41" s="2"/>
      <c r="I41" s="6">
        <f>ROUND(I37-I40,5)</f>
        <v>448180</v>
      </c>
      <c r="J41" s="7"/>
      <c r="K41" s="6">
        <f>ROUND(K37-K40,5)</f>
        <v>141180</v>
      </c>
      <c r="L41" s="7"/>
      <c r="M41" s="6">
        <f>ROUND(M37-M40,5)</f>
        <v>135280</v>
      </c>
      <c r="N41" s="7"/>
      <c r="O41" s="6">
        <f>ROUND(O37-O40,5)</f>
        <v>117280</v>
      </c>
      <c r="P41" s="7"/>
      <c r="Q41" s="6">
        <f>ROUND(Q37-Q40,5)</f>
        <v>35280</v>
      </c>
      <c r="R41" s="7"/>
      <c r="S41" s="6">
        <f>ROUND(S37-S40,5)</f>
        <v>37280</v>
      </c>
      <c r="T41" s="7"/>
      <c r="U41" s="6">
        <f>ROUND(U37-U40,5)</f>
        <v>63280</v>
      </c>
      <c r="V41" s="7"/>
      <c r="W41" s="6">
        <f>ROUND(W37-W40,5)</f>
        <v>64280</v>
      </c>
      <c r="X41" s="7"/>
      <c r="Y41" s="6">
        <f>ROUND(Y37-Y40,5)</f>
        <v>51280</v>
      </c>
      <c r="Z41" s="7"/>
      <c r="AA41" s="6">
        <f>ROUND(AA37-AA40,5)</f>
        <v>28280</v>
      </c>
      <c r="AB41" s="7"/>
      <c r="AC41" s="6">
        <f>ROUND(AC37-AC40,5)</f>
        <v>8180</v>
      </c>
      <c r="AD41" s="7"/>
      <c r="AE41" s="6">
        <f>ROUND(AE37-AE40,5)</f>
        <v>13265.16</v>
      </c>
      <c r="AF41" s="7"/>
      <c r="AG41" s="7"/>
      <c r="AH41" s="6">
        <f>ROUND(I41+K41+M41+O41+Q41+S41+U41+W41+Y41+AA41+AC41+AE41,5)</f>
        <v>1143045.1599999999</v>
      </c>
      <c r="AI41" s="7"/>
    </row>
    <row r="42" spans="1:35" x14ac:dyDescent="0.25">
      <c r="A42" s="2"/>
      <c r="B42" s="2"/>
      <c r="C42" s="2"/>
      <c r="D42" s="2" t="s">
        <v>55</v>
      </c>
      <c r="E42" s="2"/>
      <c r="F42" s="2"/>
      <c r="G42" s="2"/>
      <c r="H42" s="2"/>
      <c r="I42" s="6"/>
      <c r="J42" s="7"/>
      <c r="K42" s="6"/>
      <c r="L42" s="7"/>
      <c r="M42" s="6"/>
      <c r="N42" s="7"/>
      <c r="O42" s="6"/>
      <c r="P42" s="7"/>
      <c r="Q42" s="6"/>
      <c r="R42" s="7"/>
      <c r="S42" s="6"/>
      <c r="T42" s="7"/>
      <c r="U42" s="6"/>
      <c r="V42" s="7"/>
      <c r="W42" s="6"/>
      <c r="X42" s="7"/>
      <c r="Y42" s="6"/>
      <c r="Z42" s="7"/>
      <c r="AA42" s="6"/>
      <c r="AB42" s="7"/>
      <c r="AC42" s="6"/>
      <c r="AD42" s="7"/>
      <c r="AE42" s="6"/>
      <c r="AF42" s="7"/>
      <c r="AG42" s="7"/>
      <c r="AH42" s="6"/>
      <c r="AI42" s="7"/>
    </row>
    <row r="43" spans="1:35" x14ac:dyDescent="0.25">
      <c r="A43" s="2"/>
      <c r="B43" s="2"/>
      <c r="C43" s="2"/>
      <c r="D43" s="2"/>
      <c r="E43" s="2" t="s">
        <v>56</v>
      </c>
      <c r="F43" s="2"/>
      <c r="G43" s="2"/>
      <c r="H43" s="2"/>
      <c r="I43" s="6"/>
      <c r="J43" s="7"/>
      <c r="K43" s="6"/>
      <c r="L43" s="7"/>
      <c r="M43" s="6"/>
      <c r="N43" s="7"/>
      <c r="O43" s="6"/>
      <c r="P43" s="7"/>
      <c r="Q43" s="6"/>
      <c r="R43" s="7"/>
      <c r="S43" s="6"/>
      <c r="T43" s="7"/>
      <c r="U43" s="6"/>
      <c r="V43" s="7"/>
      <c r="W43" s="6"/>
      <c r="X43" s="7"/>
      <c r="Y43" s="6"/>
      <c r="Z43" s="7"/>
      <c r="AA43" s="6"/>
      <c r="AB43" s="7"/>
      <c r="AC43" s="6"/>
      <c r="AD43" s="7"/>
      <c r="AE43" s="6">
        <v>0</v>
      </c>
      <c r="AF43" s="7"/>
      <c r="AG43" s="7"/>
      <c r="AH43" s="6">
        <f>ROUND(I43+K43+M43+O43+Q43+S43+U43+W43+Y43+AA43+AC43+AE43,5)</f>
        <v>0</v>
      </c>
      <c r="AI43" s="7"/>
    </row>
    <row r="44" spans="1:35" x14ac:dyDescent="0.25">
      <c r="A44" s="2"/>
      <c r="B44" s="2"/>
      <c r="C44" s="2"/>
      <c r="D44" s="2"/>
      <c r="E44" s="2" t="s">
        <v>57</v>
      </c>
      <c r="F44" s="2"/>
      <c r="G44" s="2"/>
      <c r="H44" s="2"/>
      <c r="I44" s="6">
        <v>0</v>
      </c>
      <c r="J44" s="7"/>
      <c r="K44" s="6">
        <v>0</v>
      </c>
      <c r="L44" s="7"/>
      <c r="M44" s="6">
        <v>0</v>
      </c>
      <c r="N44" s="7"/>
      <c r="O44" s="6">
        <v>0</v>
      </c>
      <c r="P44" s="7"/>
      <c r="Q44" s="6">
        <v>0</v>
      </c>
      <c r="R44" s="7"/>
      <c r="S44" s="6">
        <v>0</v>
      </c>
      <c r="T44" s="7"/>
      <c r="U44" s="6">
        <v>0</v>
      </c>
      <c r="V44" s="7"/>
      <c r="W44" s="6">
        <v>0</v>
      </c>
      <c r="X44" s="7"/>
      <c r="Y44" s="6">
        <v>0</v>
      </c>
      <c r="Z44" s="7"/>
      <c r="AA44" s="6">
        <v>0</v>
      </c>
      <c r="AB44" s="7"/>
      <c r="AC44" s="6">
        <v>0</v>
      </c>
      <c r="AD44" s="7"/>
      <c r="AE44" s="6">
        <v>0</v>
      </c>
      <c r="AF44" s="7"/>
      <c r="AG44" s="7"/>
      <c r="AH44" s="6">
        <f>ROUND(I44+K44+M44+O44+Q44+S44+U44+W44+Y44+AA44+AC44+AE44,5)</f>
        <v>0</v>
      </c>
      <c r="AI44" s="7"/>
    </row>
    <row r="45" spans="1:35" x14ac:dyDescent="0.25">
      <c r="A45" s="2"/>
      <c r="B45" s="2"/>
      <c r="C45" s="2"/>
      <c r="D45" s="2"/>
      <c r="E45" s="2" t="s">
        <v>58</v>
      </c>
      <c r="F45" s="2"/>
      <c r="G45" s="2"/>
      <c r="H45" s="2"/>
      <c r="I45" s="6">
        <v>0</v>
      </c>
      <c r="J45" s="7"/>
      <c r="K45" s="6">
        <v>0</v>
      </c>
      <c r="L45" s="7"/>
      <c r="M45" s="6">
        <v>0</v>
      </c>
      <c r="N45" s="7"/>
      <c r="O45" s="6">
        <v>0</v>
      </c>
      <c r="P45" s="7"/>
      <c r="Q45" s="6">
        <v>0</v>
      </c>
      <c r="R45" s="7"/>
      <c r="S45" s="6">
        <v>0</v>
      </c>
      <c r="T45" s="7"/>
      <c r="U45" s="6">
        <v>0</v>
      </c>
      <c r="V45" s="7"/>
      <c r="W45" s="6">
        <v>0</v>
      </c>
      <c r="X45" s="7"/>
      <c r="Y45" s="6">
        <v>0</v>
      </c>
      <c r="Z45" s="7"/>
      <c r="AA45" s="6">
        <v>0</v>
      </c>
      <c r="AB45" s="7"/>
      <c r="AC45" s="6">
        <v>0</v>
      </c>
      <c r="AD45" s="7"/>
      <c r="AE45" s="6">
        <v>0</v>
      </c>
      <c r="AF45" s="7"/>
      <c r="AG45" s="7"/>
      <c r="AH45" s="6">
        <f>ROUND(I45+K45+M45+O45+Q45+S45+U45+W45+Y45+AA45+AC45+AE45,5)</f>
        <v>0</v>
      </c>
      <c r="AI45" s="7"/>
    </row>
    <row r="46" spans="1:35" x14ac:dyDescent="0.25">
      <c r="A46" s="2"/>
      <c r="B46" s="2"/>
      <c r="C46" s="2"/>
      <c r="D46" s="2"/>
      <c r="E46" s="2" t="s">
        <v>59</v>
      </c>
      <c r="F46" s="2"/>
      <c r="G46" s="2"/>
      <c r="H46" s="2"/>
      <c r="I46" s="6">
        <v>0</v>
      </c>
      <c r="J46" s="7"/>
      <c r="K46" s="6">
        <v>0</v>
      </c>
      <c r="L46" s="7"/>
      <c r="M46" s="6">
        <v>0</v>
      </c>
      <c r="N46" s="7"/>
      <c r="O46" s="6">
        <v>0</v>
      </c>
      <c r="P46" s="7"/>
      <c r="Q46" s="6">
        <v>0</v>
      </c>
      <c r="R46" s="7"/>
      <c r="S46" s="6">
        <v>0</v>
      </c>
      <c r="T46" s="7"/>
      <c r="U46" s="6">
        <v>0</v>
      </c>
      <c r="V46" s="7"/>
      <c r="W46" s="6">
        <v>0</v>
      </c>
      <c r="X46" s="7"/>
      <c r="Y46" s="6">
        <v>0</v>
      </c>
      <c r="Z46" s="7"/>
      <c r="AA46" s="6">
        <v>0</v>
      </c>
      <c r="AB46" s="7"/>
      <c r="AC46" s="6">
        <v>0</v>
      </c>
      <c r="AD46" s="7"/>
      <c r="AE46" s="6">
        <v>0</v>
      </c>
      <c r="AF46" s="7"/>
      <c r="AG46" s="7"/>
      <c r="AH46" s="6">
        <f>ROUND(I46+K46+M46+O46+Q46+S46+U46+W46+Y46+AA46+AC46+AE46,5)</f>
        <v>0</v>
      </c>
      <c r="AI46" s="7"/>
    </row>
    <row r="47" spans="1:35" x14ac:dyDescent="0.25">
      <c r="A47" s="2"/>
      <c r="B47" s="2"/>
      <c r="C47" s="2"/>
      <c r="D47" s="2"/>
      <c r="E47" s="2" t="s">
        <v>60</v>
      </c>
      <c r="F47" s="2"/>
      <c r="G47" s="2"/>
      <c r="H47" s="2"/>
      <c r="I47" s="6"/>
      <c r="J47" s="7"/>
      <c r="K47" s="6"/>
      <c r="L47" s="7"/>
      <c r="M47" s="6"/>
      <c r="N47" s="7"/>
      <c r="O47" s="6"/>
      <c r="P47" s="7"/>
      <c r="Q47" s="6"/>
      <c r="R47" s="7"/>
      <c r="S47" s="6"/>
      <c r="T47" s="7"/>
      <c r="U47" s="6"/>
      <c r="V47" s="7"/>
      <c r="W47" s="6"/>
      <c r="X47" s="7"/>
      <c r="Y47" s="6"/>
      <c r="Z47" s="7"/>
      <c r="AA47" s="6"/>
      <c r="AB47" s="7"/>
      <c r="AC47" s="6"/>
      <c r="AD47" s="7"/>
      <c r="AE47" s="6"/>
      <c r="AF47" s="7"/>
      <c r="AG47" s="7"/>
      <c r="AH47" s="6"/>
      <c r="AI47" s="7"/>
    </row>
    <row r="48" spans="1:35" x14ac:dyDescent="0.25">
      <c r="A48" s="2"/>
      <c r="B48" s="2"/>
      <c r="C48" s="2"/>
      <c r="D48" s="2"/>
      <c r="E48" s="2"/>
      <c r="F48" s="2" t="s">
        <v>61</v>
      </c>
      <c r="G48" s="2"/>
      <c r="H48" s="2"/>
      <c r="I48" s="6"/>
      <c r="J48" s="7"/>
      <c r="K48" s="6"/>
      <c r="L48" s="7"/>
      <c r="M48" s="6"/>
      <c r="N48" s="7"/>
      <c r="O48" s="6"/>
      <c r="P48" s="7"/>
      <c r="Q48" s="6"/>
      <c r="R48" s="7"/>
      <c r="S48" s="6"/>
      <c r="T48" s="7"/>
      <c r="U48" s="6"/>
      <c r="V48" s="7"/>
      <c r="W48" s="6"/>
      <c r="X48" s="7"/>
      <c r="Y48" s="6"/>
      <c r="Z48" s="7"/>
      <c r="AA48" s="6"/>
      <c r="AB48" s="7"/>
      <c r="AC48" s="6"/>
      <c r="AD48" s="7"/>
      <c r="AE48" s="6"/>
      <c r="AF48" s="7"/>
      <c r="AG48" s="7"/>
      <c r="AH48" s="6"/>
      <c r="AI48" s="7"/>
    </row>
    <row r="49" spans="1:35" x14ac:dyDescent="0.25">
      <c r="A49" s="2"/>
      <c r="B49" s="2"/>
      <c r="C49" s="2"/>
      <c r="D49" s="2"/>
      <c r="E49" s="2"/>
      <c r="F49" s="2"/>
      <c r="G49" s="2" t="s">
        <v>62</v>
      </c>
      <c r="H49" s="2"/>
      <c r="I49" s="6">
        <v>15000</v>
      </c>
      <c r="J49" s="7"/>
      <c r="K49" s="6">
        <v>15000</v>
      </c>
      <c r="L49" s="7"/>
      <c r="M49" s="6">
        <v>15000</v>
      </c>
      <c r="N49" s="7"/>
      <c r="O49" s="6">
        <v>15000</v>
      </c>
      <c r="P49" s="7"/>
      <c r="Q49" s="6">
        <v>15000</v>
      </c>
      <c r="R49" s="7"/>
      <c r="S49" s="6">
        <v>15000</v>
      </c>
      <c r="T49" s="7"/>
      <c r="U49" s="6">
        <v>15000</v>
      </c>
      <c r="V49" s="7"/>
      <c r="W49" s="6">
        <v>15000</v>
      </c>
      <c r="X49" s="7"/>
      <c r="Y49" s="6">
        <v>15000</v>
      </c>
      <c r="Z49" s="7"/>
      <c r="AA49" s="6">
        <v>15000</v>
      </c>
      <c r="AB49" s="7"/>
      <c r="AC49" s="6">
        <v>15000</v>
      </c>
      <c r="AD49" s="7"/>
      <c r="AE49" s="6">
        <v>14032.26</v>
      </c>
      <c r="AF49" s="7"/>
      <c r="AG49" s="7"/>
      <c r="AH49" s="6">
        <f>ROUND(I49+K49+M49+O49+Q49+S49+U49+W49+Y49+AA49+AC49+AE49,5)</f>
        <v>179032.26</v>
      </c>
      <c r="AI49" s="7"/>
    </row>
    <row r="50" spans="1:35" x14ac:dyDescent="0.25">
      <c r="A50" s="2"/>
      <c r="B50" s="2"/>
      <c r="C50" s="2"/>
      <c r="D50" s="2"/>
      <c r="E50" s="2"/>
      <c r="F50" s="2"/>
      <c r="G50" s="2" t="s">
        <v>63</v>
      </c>
      <c r="H50" s="2"/>
      <c r="I50" s="6">
        <v>0</v>
      </c>
      <c r="J50" s="7"/>
      <c r="K50" s="6">
        <v>200</v>
      </c>
      <c r="L50" s="7"/>
      <c r="M50" s="6">
        <v>200</v>
      </c>
      <c r="N50" s="7"/>
      <c r="O50" s="6">
        <v>200</v>
      </c>
      <c r="P50" s="7"/>
      <c r="Q50" s="6">
        <v>200</v>
      </c>
      <c r="R50" s="7"/>
      <c r="S50" s="6">
        <v>200</v>
      </c>
      <c r="T50" s="7"/>
      <c r="U50" s="6">
        <v>0</v>
      </c>
      <c r="V50" s="7"/>
      <c r="W50" s="6">
        <v>200</v>
      </c>
      <c r="X50" s="7"/>
      <c r="Y50" s="6">
        <v>200</v>
      </c>
      <c r="Z50" s="7"/>
      <c r="AA50" s="6">
        <v>200</v>
      </c>
      <c r="AB50" s="7"/>
      <c r="AC50" s="6">
        <v>200</v>
      </c>
      <c r="AD50" s="7"/>
      <c r="AE50" s="6">
        <v>187.1</v>
      </c>
      <c r="AF50" s="7"/>
      <c r="AG50" s="7"/>
      <c r="AH50" s="6">
        <f>ROUND(I50+K50+M50+O50+Q50+S50+U50+W50+Y50+AA50+AC50+AE50,5)</f>
        <v>1987.1</v>
      </c>
      <c r="AI50" s="7"/>
    </row>
    <row r="51" spans="1:35" x14ac:dyDescent="0.25">
      <c r="A51" s="2"/>
      <c r="B51" s="2"/>
      <c r="C51" s="2"/>
      <c r="D51" s="2"/>
      <c r="E51" s="2"/>
      <c r="F51" s="2"/>
      <c r="G51" s="2" t="s">
        <v>64</v>
      </c>
      <c r="H51" s="2"/>
      <c r="I51" s="6">
        <v>0</v>
      </c>
      <c r="J51" s="7"/>
      <c r="K51" s="6">
        <v>200</v>
      </c>
      <c r="L51" s="7"/>
      <c r="M51" s="6">
        <v>200</v>
      </c>
      <c r="N51" s="7"/>
      <c r="O51" s="6">
        <v>200</v>
      </c>
      <c r="P51" s="7"/>
      <c r="Q51" s="6">
        <v>200</v>
      </c>
      <c r="R51" s="7"/>
      <c r="S51" s="6">
        <v>200</v>
      </c>
      <c r="T51" s="7"/>
      <c r="U51" s="6">
        <v>0</v>
      </c>
      <c r="V51" s="7"/>
      <c r="W51" s="6">
        <v>200</v>
      </c>
      <c r="X51" s="7"/>
      <c r="Y51" s="6">
        <v>200</v>
      </c>
      <c r="Z51" s="7"/>
      <c r="AA51" s="6">
        <v>200</v>
      </c>
      <c r="AB51" s="7"/>
      <c r="AC51" s="6">
        <v>200</v>
      </c>
      <c r="AD51" s="7"/>
      <c r="AE51" s="6">
        <v>187.1</v>
      </c>
      <c r="AF51" s="7"/>
      <c r="AG51" s="7"/>
      <c r="AH51" s="6">
        <f>ROUND(I51+K51+M51+O51+Q51+S51+U51+W51+Y51+AA51+AC51+AE51,5)</f>
        <v>1987.1</v>
      </c>
      <c r="AI51" s="7"/>
    </row>
    <row r="52" spans="1:35" ht="15.75" thickBot="1" x14ac:dyDescent="0.3">
      <c r="A52" s="2"/>
      <c r="B52" s="2"/>
      <c r="C52" s="2"/>
      <c r="D52" s="2"/>
      <c r="E52" s="2"/>
      <c r="F52" s="2"/>
      <c r="G52" s="2" t="s">
        <v>65</v>
      </c>
      <c r="H52" s="2"/>
      <c r="I52" s="9">
        <v>0</v>
      </c>
      <c r="J52" s="7"/>
      <c r="K52" s="9">
        <v>0</v>
      </c>
      <c r="L52" s="7"/>
      <c r="M52" s="9">
        <v>0</v>
      </c>
      <c r="N52" s="7"/>
      <c r="O52" s="9">
        <v>0</v>
      </c>
      <c r="P52" s="7"/>
      <c r="Q52" s="9">
        <v>0</v>
      </c>
      <c r="R52" s="7"/>
      <c r="S52" s="9">
        <v>0</v>
      </c>
      <c r="T52" s="7"/>
      <c r="U52" s="9">
        <v>0</v>
      </c>
      <c r="V52" s="7"/>
      <c r="W52" s="9">
        <v>0</v>
      </c>
      <c r="X52" s="7"/>
      <c r="Y52" s="9">
        <v>0</v>
      </c>
      <c r="Z52" s="7"/>
      <c r="AA52" s="9">
        <v>0</v>
      </c>
      <c r="AB52" s="7"/>
      <c r="AC52" s="9">
        <v>0</v>
      </c>
      <c r="AD52" s="7"/>
      <c r="AE52" s="9">
        <v>0</v>
      </c>
      <c r="AF52" s="7"/>
      <c r="AG52" s="7"/>
      <c r="AH52" s="9">
        <f>ROUND(I52+K52+M52+O52+Q52+S52+U52+W52+Y52+AA52+AC52+AE52,5)</f>
        <v>0</v>
      </c>
      <c r="AI52" s="7"/>
    </row>
    <row r="53" spans="1:35" x14ac:dyDescent="0.25">
      <c r="A53" s="2"/>
      <c r="B53" s="2"/>
      <c r="C53" s="2"/>
      <c r="D53" s="2"/>
      <c r="E53" s="2"/>
      <c r="F53" s="2" t="s">
        <v>66</v>
      </c>
      <c r="G53" s="2"/>
      <c r="H53" s="2"/>
      <c r="I53" s="6">
        <f>ROUND(SUM(I48:I52),5)</f>
        <v>15000</v>
      </c>
      <c r="J53" s="7"/>
      <c r="K53" s="6">
        <f>ROUND(SUM(K48:K52),5)</f>
        <v>15400</v>
      </c>
      <c r="L53" s="7"/>
      <c r="M53" s="6">
        <f>ROUND(SUM(M48:M52),5)</f>
        <v>15400</v>
      </c>
      <c r="N53" s="7"/>
      <c r="O53" s="6">
        <f>ROUND(SUM(O48:O52),5)</f>
        <v>15400</v>
      </c>
      <c r="P53" s="7"/>
      <c r="Q53" s="6">
        <f>ROUND(SUM(Q48:Q52),5)</f>
        <v>15400</v>
      </c>
      <c r="R53" s="7"/>
      <c r="S53" s="6">
        <f>ROUND(SUM(S48:S52),5)</f>
        <v>15400</v>
      </c>
      <c r="T53" s="7"/>
      <c r="U53" s="6">
        <f>ROUND(SUM(U48:U52),5)</f>
        <v>15000</v>
      </c>
      <c r="V53" s="7"/>
      <c r="W53" s="6">
        <f>ROUND(SUM(W48:W52),5)</f>
        <v>15400</v>
      </c>
      <c r="X53" s="7"/>
      <c r="Y53" s="6">
        <f>ROUND(SUM(Y48:Y52),5)</f>
        <v>15400</v>
      </c>
      <c r="Z53" s="7"/>
      <c r="AA53" s="6">
        <f>ROUND(SUM(AA48:AA52),5)</f>
        <v>15400</v>
      </c>
      <c r="AB53" s="7"/>
      <c r="AC53" s="6">
        <f>ROUND(SUM(AC48:AC52),5)</f>
        <v>15400</v>
      </c>
      <c r="AD53" s="7"/>
      <c r="AE53" s="6">
        <f>ROUND(SUM(AE48:AE52),5)</f>
        <v>14406.46</v>
      </c>
      <c r="AF53" s="7"/>
      <c r="AG53" s="7"/>
      <c r="AH53" s="6">
        <f>ROUND(I53+K53+M53+O53+Q53+S53+U53+W53+Y53+AA53+AC53+AE53,5)</f>
        <v>183006.46</v>
      </c>
      <c r="AI53" s="7"/>
    </row>
    <row r="54" spans="1:35" x14ac:dyDescent="0.25">
      <c r="A54" s="2"/>
      <c r="B54" s="2"/>
      <c r="C54" s="2"/>
      <c r="D54" s="2"/>
      <c r="E54" s="2"/>
      <c r="F54" s="2" t="s">
        <v>67</v>
      </c>
      <c r="G54" s="2"/>
      <c r="H54" s="2"/>
      <c r="I54" s="6"/>
      <c r="J54" s="7"/>
      <c r="K54" s="6"/>
      <c r="L54" s="7"/>
      <c r="M54" s="6"/>
      <c r="N54" s="7"/>
      <c r="O54" s="6"/>
      <c r="P54" s="7"/>
      <c r="Q54" s="6"/>
      <c r="R54" s="7"/>
      <c r="S54" s="6"/>
      <c r="T54" s="7"/>
      <c r="U54" s="6"/>
      <c r="V54" s="7"/>
      <c r="W54" s="6"/>
      <c r="X54" s="7"/>
      <c r="Y54" s="6"/>
      <c r="Z54" s="7"/>
      <c r="AA54" s="6"/>
      <c r="AB54" s="7"/>
      <c r="AC54" s="6"/>
      <c r="AD54" s="7"/>
      <c r="AE54" s="6"/>
      <c r="AF54" s="7"/>
      <c r="AG54" s="7"/>
      <c r="AH54" s="6"/>
      <c r="AI54" s="7"/>
    </row>
    <row r="55" spans="1:35" x14ac:dyDescent="0.25">
      <c r="A55" s="2"/>
      <c r="B55" s="2"/>
      <c r="C55" s="2"/>
      <c r="D55" s="2"/>
      <c r="E55" s="2"/>
      <c r="F55" s="2"/>
      <c r="G55" s="2" t="s">
        <v>68</v>
      </c>
      <c r="H55" s="2"/>
      <c r="I55" s="6">
        <v>0</v>
      </c>
      <c r="J55" s="7"/>
      <c r="K55" s="6">
        <v>0</v>
      </c>
      <c r="L55" s="7"/>
      <c r="M55" s="6">
        <v>0</v>
      </c>
      <c r="N55" s="7"/>
      <c r="O55" s="6">
        <v>0</v>
      </c>
      <c r="P55" s="7"/>
      <c r="Q55" s="6">
        <v>0</v>
      </c>
      <c r="R55" s="7"/>
      <c r="S55" s="6">
        <v>0</v>
      </c>
      <c r="T55" s="7"/>
      <c r="U55" s="6">
        <v>0</v>
      </c>
      <c r="V55" s="7"/>
      <c r="W55" s="6">
        <v>0</v>
      </c>
      <c r="X55" s="7"/>
      <c r="Y55" s="6">
        <v>0</v>
      </c>
      <c r="Z55" s="7"/>
      <c r="AA55" s="6">
        <v>0</v>
      </c>
      <c r="AB55" s="7"/>
      <c r="AC55" s="6">
        <v>0</v>
      </c>
      <c r="AD55" s="7"/>
      <c r="AE55" s="6">
        <v>0</v>
      </c>
      <c r="AF55" s="7"/>
      <c r="AG55" s="7"/>
      <c r="AH55" s="6">
        <f>ROUND(I55+K55+M55+O55+Q55+S55+U55+W55+Y55+AA55+AC55+AE55,5)</f>
        <v>0</v>
      </c>
      <c r="AI55" s="7"/>
    </row>
    <row r="56" spans="1:35" ht="15.75" thickBot="1" x14ac:dyDescent="0.3">
      <c r="A56" s="2"/>
      <c r="B56" s="2"/>
      <c r="C56" s="2"/>
      <c r="D56" s="2"/>
      <c r="E56" s="2"/>
      <c r="F56" s="2"/>
      <c r="G56" s="2" t="s">
        <v>69</v>
      </c>
      <c r="H56" s="2"/>
      <c r="I56" s="9">
        <v>3000</v>
      </c>
      <c r="J56" s="7"/>
      <c r="K56" s="9">
        <v>3000</v>
      </c>
      <c r="L56" s="7"/>
      <c r="M56" s="9">
        <v>3000</v>
      </c>
      <c r="N56" s="7"/>
      <c r="O56" s="9">
        <v>3000</v>
      </c>
      <c r="P56" s="7"/>
      <c r="Q56" s="9">
        <v>3000</v>
      </c>
      <c r="R56" s="7"/>
      <c r="S56" s="9">
        <v>3000</v>
      </c>
      <c r="T56" s="7"/>
      <c r="U56" s="9">
        <v>3000</v>
      </c>
      <c r="V56" s="7"/>
      <c r="W56" s="9">
        <v>3000</v>
      </c>
      <c r="X56" s="7"/>
      <c r="Y56" s="9">
        <v>3000</v>
      </c>
      <c r="Z56" s="7"/>
      <c r="AA56" s="9">
        <v>3000</v>
      </c>
      <c r="AB56" s="7"/>
      <c r="AC56" s="9">
        <v>3000</v>
      </c>
      <c r="AD56" s="7"/>
      <c r="AE56" s="9">
        <v>2806.45</v>
      </c>
      <c r="AF56" s="7"/>
      <c r="AG56" s="7"/>
      <c r="AH56" s="9">
        <f>ROUND(I56+K56+M56+O56+Q56+S56+U56+W56+Y56+AA56+AC56+AE56,5)</f>
        <v>35806.449999999997</v>
      </c>
      <c r="AI56" s="7"/>
    </row>
    <row r="57" spans="1:35" x14ac:dyDescent="0.25">
      <c r="A57" s="2"/>
      <c r="B57" s="2"/>
      <c r="C57" s="2"/>
      <c r="D57" s="2"/>
      <c r="E57" s="2"/>
      <c r="F57" s="2" t="s">
        <v>70</v>
      </c>
      <c r="G57" s="2"/>
      <c r="H57" s="2"/>
      <c r="I57" s="6">
        <f>ROUND(SUM(I54:I56),5)</f>
        <v>3000</v>
      </c>
      <c r="J57" s="7"/>
      <c r="K57" s="6">
        <f>ROUND(SUM(K54:K56),5)</f>
        <v>3000</v>
      </c>
      <c r="L57" s="7"/>
      <c r="M57" s="6">
        <f>ROUND(SUM(M54:M56),5)</f>
        <v>3000</v>
      </c>
      <c r="N57" s="7"/>
      <c r="O57" s="6">
        <f>ROUND(SUM(O54:O56),5)</f>
        <v>3000</v>
      </c>
      <c r="P57" s="7"/>
      <c r="Q57" s="6">
        <f>ROUND(SUM(Q54:Q56),5)</f>
        <v>3000</v>
      </c>
      <c r="R57" s="7"/>
      <c r="S57" s="6">
        <f>ROUND(SUM(S54:S56),5)</f>
        <v>3000</v>
      </c>
      <c r="T57" s="7"/>
      <c r="U57" s="6">
        <f>ROUND(SUM(U54:U56),5)</f>
        <v>3000</v>
      </c>
      <c r="V57" s="7"/>
      <c r="W57" s="6">
        <f>ROUND(SUM(W54:W56),5)</f>
        <v>3000</v>
      </c>
      <c r="X57" s="7"/>
      <c r="Y57" s="6">
        <f>ROUND(SUM(Y54:Y56),5)</f>
        <v>3000</v>
      </c>
      <c r="Z57" s="7"/>
      <c r="AA57" s="6">
        <f>ROUND(SUM(AA54:AA56),5)</f>
        <v>3000</v>
      </c>
      <c r="AB57" s="7"/>
      <c r="AC57" s="6">
        <f>ROUND(SUM(AC54:AC56),5)</f>
        <v>3000</v>
      </c>
      <c r="AD57" s="7"/>
      <c r="AE57" s="6">
        <f>ROUND(SUM(AE54:AE56),5)</f>
        <v>2806.45</v>
      </c>
      <c r="AF57" s="7"/>
      <c r="AG57" s="7"/>
      <c r="AH57" s="6">
        <f>ROUND(I57+K57+M57+O57+Q57+S57+U57+W57+Y57+AA57+AC57+AE57,5)</f>
        <v>35806.449999999997</v>
      </c>
      <c r="AI57" s="7"/>
    </row>
    <row r="58" spans="1:35" x14ac:dyDescent="0.25">
      <c r="A58" s="2"/>
      <c r="B58" s="2"/>
      <c r="C58" s="2"/>
      <c r="D58" s="2"/>
      <c r="E58" s="2"/>
      <c r="F58" s="2" t="s">
        <v>71</v>
      </c>
      <c r="G58" s="2"/>
      <c r="H58" s="2"/>
      <c r="I58" s="6"/>
      <c r="J58" s="7"/>
      <c r="K58" s="6"/>
      <c r="L58" s="7"/>
      <c r="M58" s="6"/>
      <c r="N58" s="7"/>
      <c r="O58" s="6"/>
      <c r="P58" s="7"/>
      <c r="Q58" s="6"/>
      <c r="R58" s="7"/>
      <c r="S58" s="6"/>
      <c r="T58" s="7"/>
      <c r="U58" s="6"/>
      <c r="V58" s="7"/>
      <c r="W58" s="6"/>
      <c r="X58" s="7"/>
      <c r="Y58" s="6"/>
      <c r="Z58" s="7"/>
      <c r="AA58" s="6"/>
      <c r="AB58" s="7"/>
      <c r="AC58" s="6"/>
      <c r="AD58" s="7"/>
      <c r="AE58" s="6"/>
      <c r="AF58" s="7"/>
      <c r="AG58" s="7"/>
      <c r="AH58" s="6"/>
      <c r="AI58" s="7"/>
    </row>
    <row r="59" spans="1:35" x14ac:dyDescent="0.25">
      <c r="A59" s="2"/>
      <c r="B59" s="2"/>
      <c r="C59" s="2"/>
      <c r="D59" s="2"/>
      <c r="E59" s="2"/>
      <c r="F59" s="2"/>
      <c r="G59" s="2" t="s">
        <v>72</v>
      </c>
      <c r="H59" s="2"/>
      <c r="I59" s="6">
        <v>600</v>
      </c>
      <c r="J59" s="7"/>
      <c r="K59" s="6">
        <v>500</v>
      </c>
      <c r="L59" s="7"/>
      <c r="M59" s="6">
        <v>1300</v>
      </c>
      <c r="N59" s="7"/>
      <c r="O59" s="6">
        <v>300</v>
      </c>
      <c r="P59" s="7"/>
      <c r="Q59" s="6">
        <v>1800</v>
      </c>
      <c r="R59" s="7"/>
      <c r="S59" s="6">
        <v>1700</v>
      </c>
      <c r="T59" s="7"/>
      <c r="U59" s="6">
        <v>200</v>
      </c>
      <c r="V59" s="7"/>
      <c r="W59" s="6">
        <v>3500</v>
      </c>
      <c r="X59" s="7"/>
      <c r="Y59" s="6">
        <v>3000</v>
      </c>
      <c r="Z59" s="7"/>
      <c r="AA59" s="6">
        <v>4500</v>
      </c>
      <c r="AB59" s="7"/>
      <c r="AC59" s="6">
        <v>400</v>
      </c>
      <c r="AD59" s="7"/>
      <c r="AE59" s="6">
        <v>3461.29</v>
      </c>
      <c r="AF59" s="7"/>
      <c r="AG59" s="7"/>
      <c r="AH59" s="6">
        <f t="shared" ref="AH59:AH65" si="2">ROUND(I59+K59+M59+O59+Q59+S59+U59+W59+Y59+AA59+AC59+AE59,5)</f>
        <v>21261.29</v>
      </c>
      <c r="AI59" s="7"/>
    </row>
    <row r="60" spans="1:35" ht="15.75" thickBot="1" x14ac:dyDescent="0.3">
      <c r="A60" s="2"/>
      <c r="B60" s="2"/>
      <c r="C60" s="2"/>
      <c r="D60" s="2"/>
      <c r="E60" s="2"/>
      <c r="F60" s="2"/>
      <c r="G60" s="2" t="s">
        <v>73</v>
      </c>
      <c r="H60" s="2"/>
      <c r="I60" s="9">
        <v>4000</v>
      </c>
      <c r="J60" s="7"/>
      <c r="K60" s="9">
        <v>4000</v>
      </c>
      <c r="L60" s="7"/>
      <c r="M60" s="9">
        <v>4000</v>
      </c>
      <c r="N60" s="7"/>
      <c r="O60" s="9">
        <v>4000</v>
      </c>
      <c r="P60" s="7"/>
      <c r="Q60" s="9">
        <v>4000</v>
      </c>
      <c r="R60" s="7"/>
      <c r="S60" s="9">
        <v>4000</v>
      </c>
      <c r="T60" s="7"/>
      <c r="U60" s="9">
        <v>4000</v>
      </c>
      <c r="V60" s="7"/>
      <c r="W60" s="9">
        <v>4000</v>
      </c>
      <c r="X60" s="7"/>
      <c r="Y60" s="9">
        <v>4000</v>
      </c>
      <c r="Z60" s="7"/>
      <c r="AA60" s="9">
        <v>4000</v>
      </c>
      <c r="AB60" s="7"/>
      <c r="AC60" s="9">
        <v>4000</v>
      </c>
      <c r="AD60" s="7"/>
      <c r="AE60" s="9">
        <v>3741.94</v>
      </c>
      <c r="AF60" s="7"/>
      <c r="AG60" s="7"/>
      <c r="AH60" s="9">
        <f t="shared" si="2"/>
        <v>47741.94</v>
      </c>
      <c r="AI60" s="7"/>
    </row>
    <row r="61" spans="1:35" x14ac:dyDescent="0.25">
      <c r="A61" s="2"/>
      <c r="B61" s="2"/>
      <c r="C61" s="2"/>
      <c r="D61" s="2"/>
      <c r="E61" s="2"/>
      <c r="F61" s="2" t="s">
        <v>74</v>
      </c>
      <c r="G61" s="2"/>
      <c r="H61" s="2"/>
      <c r="I61" s="6">
        <f>ROUND(SUM(I58:I60),5)</f>
        <v>4600</v>
      </c>
      <c r="J61" s="7"/>
      <c r="K61" s="6">
        <f>ROUND(SUM(K58:K60),5)</f>
        <v>4500</v>
      </c>
      <c r="L61" s="7"/>
      <c r="M61" s="6">
        <f>ROUND(SUM(M58:M60),5)</f>
        <v>5300</v>
      </c>
      <c r="N61" s="7"/>
      <c r="O61" s="6">
        <f>ROUND(SUM(O58:O60),5)</f>
        <v>4300</v>
      </c>
      <c r="P61" s="7"/>
      <c r="Q61" s="6">
        <f>ROUND(SUM(Q58:Q60),5)</f>
        <v>5800</v>
      </c>
      <c r="R61" s="7"/>
      <c r="S61" s="6">
        <f>ROUND(SUM(S58:S60),5)</f>
        <v>5700</v>
      </c>
      <c r="T61" s="7"/>
      <c r="U61" s="6">
        <f>ROUND(SUM(U58:U60),5)</f>
        <v>4200</v>
      </c>
      <c r="V61" s="7"/>
      <c r="W61" s="6">
        <f>ROUND(SUM(W58:W60),5)</f>
        <v>7500</v>
      </c>
      <c r="X61" s="7"/>
      <c r="Y61" s="6">
        <f>ROUND(SUM(Y58:Y60),5)</f>
        <v>7000</v>
      </c>
      <c r="Z61" s="7"/>
      <c r="AA61" s="6">
        <f>ROUND(SUM(AA58:AA60),5)</f>
        <v>8500</v>
      </c>
      <c r="AB61" s="7"/>
      <c r="AC61" s="6">
        <f>ROUND(SUM(AC58:AC60),5)</f>
        <v>4400</v>
      </c>
      <c r="AD61" s="7"/>
      <c r="AE61" s="6">
        <f>ROUND(SUM(AE58:AE60),5)</f>
        <v>7203.23</v>
      </c>
      <c r="AF61" s="7"/>
      <c r="AG61" s="7"/>
      <c r="AH61" s="6">
        <f t="shared" si="2"/>
        <v>69003.23</v>
      </c>
      <c r="AI61" s="7"/>
    </row>
    <row r="62" spans="1:35" x14ac:dyDescent="0.25">
      <c r="A62" s="2"/>
      <c r="B62" s="2"/>
      <c r="C62" s="2"/>
      <c r="D62" s="2"/>
      <c r="E62" s="2"/>
      <c r="F62" s="2" t="s">
        <v>75</v>
      </c>
      <c r="G62" s="2"/>
      <c r="H62" s="2"/>
      <c r="I62" s="6">
        <v>6000</v>
      </c>
      <c r="J62" s="7"/>
      <c r="K62" s="6">
        <v>6000</v>
      </c>
      <c r="L62" s="7"/>
      <c r="M62" s="6">
        <v>6000</v>
      </c>
      <c r="N62" s="7"/>
      <c r="O62" s="6">
        <v>6000</v>
      </c>
      <c r="P62" s="7"/>
      <c r="Q62" s="6">
        <v>6000</v>
      </c>
      <c r="R62" s="7"/>
      <c r="S62" s="6">
        <v>6000</v>
      </c>
      <c r="T62" s="7"/>
      <c r="U62" s="6">
        <v>6000</v>
      </c>
      <c r="V62" s="7"/>
      <c r="W62" s="6">
        <v>6000</v>
      </c>
      <c r="X62" s="7"/>
      <c r="Y62" s="6">
        <v>6000</v>
      </c>
      <c r="Z62" s="7"/>
      <c r="AA62" s="6">
        <v>6000</v>
      </c>
      <c r="AB62" s="7"/>
      <c r="AC62" s="6">
        <v>6000</v>
      </c>
      <c r="AD62" s="7"/>
      <c r="AE62" s="6">
        <v>5612.9</v>
      </c>
      <c r="AF62" s="7"/>
      <c r="AG62" s="7"/>
      <c r="AH62" s="6">
        <f t="shared" si="2"/>
        <v>71612.899999999994</v>
      </c>
      <c r="AI62" s="7"/>
    </row>
    <row r="63" spans="1:35" x14ac:dyDescent="0.25">
      <c r="A63" s="2"/>
      <c r="B63" s="2"/>
      <c r="C63" s="2"/>
      <c r="D63" s="2"/>
      <c r="E63" s="2"/>
      <c r="F63" s="2" t="s">
        <v>76</v>
      </c>
      <c r="G63" s="2"/>
      <c r="H63" s="2"/>
      <c r="I63" s="6">
        <v>0</v>
      </c>
      <c r="J63" s="7"/>
      <c r="K63" s="6">
        <v>0</v>
      </c>
      <c r="L63" s="7"/>
      <c r="M63" s="6">
        <v>0</v>
      </c>
      <c r="N63" s="7"/>
      <c r="O63" s="6">
        <v>0</v>
      </c>
      <c r="P63" s="7"/>
      <c r="Q63" s="6">
        <v>0</v>
      </c>
      <c r="R63" s="7"/>
      <c r="S63" s="6">
        <v>0</v>
      </c>
      <c r="T63" s="7"/>
      <c r="U63" s="6">
        <v>0</v>
      </c>
      <c r="V63" s="7"/>
      <c r="W63" s="6">
        <v>0</v>
      </c>
      <c r="X63" s="7"/>
      <c r="Y63" s="6">
        <v>200</v>
      </c>
      <c r="Z63" s="7"/>
      <c r="AA63" s="6">
        <v>0</v>
      </c>
      <c r="AB63" s="7"/>
      <c r="AC63" s="6">
        <v>0</v>
      </c>
      <c r="AD63" s="7"/>
      <c r="AE63" s="6">
        <v>0</v>
      </c>
      <c r="AF63" s="7"/>
      <c r="AG63" s="7"/>
      <c r="AH63" s="6">
        <f t="shared" si="2"/>
        <v>200</v>
      </c>
      <c r="AI63" s="7"/>
    </row>
    <row r="64" spans="1:35" ht="15.75" thickBot="1" x14ac:dyDescent="0.3">
      <c r="A64" s="2"/>
      <c r="B64" s="2"/>
      <c r="C64" s="2"/>
      <c r="D64" s="2"/>
      <c r="E64" s="2"/>
      <c r="F64" s="2" t="s">
        <v>77</v>
      </c>
      <c r="G64" s="2"/>
      <c r="H64" s="2"/>
      <c r="I64" s="9">
        <v>0</v>
      </c>
      <c r="J64" s="7"/>
      <c r="K64" s="9">
        <v>0</v>
      </c>
      <c r="L64" s="7"/>
      <c r="M64" s="9">
        <v>0</v>
      </c>
      <c r="N64" s="7"/>
      <c r="O64" s="9">
        <v>0</v>
      </c>
      <c r="P64" s="7"/>
      <c r="Q64" s="9">
        <v>0</v>
      </c>
      <c r="R64" s="7"/>
      <c r="S64" s="9">
        <v>0</v>
      </c>
      <c r="T64" s="7"/>
      <c r="U64" s="9">
        <v>0</v>
      </c>
      <c r="V64" s="7"/>
      <c r="W64" s="9">
        <v>0</v>
      </c>
      <c r="X64" s="7"/>
      <c r="Y64" s="9">
        <v>0</v>
      </c>
      <c r="Z64" s="7"/>
      <c r="AA64" s="9">
        <v>0</v>
      </c>
      <c r="AB64" s="7"/>
      <c r="AC64" s="9">
        <v>0</v>
      </c>
      <c r="AD64" s="7"/>
      <c r="AE64" s="9">
        <v>0</v>
      </c>
      <c r="AF64" s="7"/>
      <c r="AG64" s="7"/>
      <c r="AH64" s="9">
        <f t="shared" si="2"/>
        <v>0</v>
      </c>
      <c r="AI64" s="7"/>
    </row>
    <row r="65" spans="1:35" x14ac:dyDescent="0.25">
      <c r="A65" s="2"/>
      <c r="B65" s="2"/>
      <c r="C65" s="2"/>
      <c r="D65" s="2"/>
      <c r="E65" s="2" t="s">
        <v>78</v>
      </c>
      <c r="F65" s="2"/>
      <c r="G65" s="2"/>
      <c r="H65" s="2"/>
      <c r="I65" s="6">
        <f>ROUND(I47+I53+I57+SUM(I61:I64),5)</f>
        <v>28600</v>
      </c>
      <c r="J65" s="7"/>
      <c r="K65" s="6">
        <f>ROUND(K47+K53+K57+SUM(K61:K64),5)</f>
        <v>28900</v>
      </c>
      <c r="L65" s="7"/>
      <c r="M65" s="6">
        <f>ROUND(M47+M53+M57+SUM(M61:M64),5)</f>
        <v>29700</v>
      </c>
      <c r="N65" s="7"/>
      <c r="O65" s="6">
        <f>ROUND(O47+O53+O57+SUM(O61:O64),5)</f>
        <v>28700</v>
      </c>
      <c r="P65" s="7"/>
      <c r="Q65" s="6">
        <f>ROUND(Q47+Q53+Q57+SUM(Q61:Q64),5)</f>
        <v>30200</v>
      </c>
      <c r="R65" s="7"/>
      <c r="S65" s="6">
        <f>ROUND(S47+S53+S57+SUM(S61:S64),5)</f>
        <v>30100</v>
      </c>
      <c r="T65" s="7"/>
      <c r="U65" s="6">
        <f>ROUND(U47+U53+U57+SUM(U61:U64),5)</f>
        <v>28200</v>
      </c>
      <c r="V65" s="7"/>
      <c r="W65" s="6">
        <f>ROUND(W47+W53+W57+SUM(W61:W64),5)</f>
        <v>31900</v>
      </c>
      <c r="X65" s="7"/>
      <c r="Y65" s="6">
        <f>ROUND(Y47+Y53+Y57+SUM(Y61:Y64),5)</f>
        <v>31600</v>
      </c>
      <c r="Z65" s="7"/>
      <c r="AA65" s="6">
        <f>ROUND(AA47+AA53+AA57+SUM(AA61:AA64),5)</f>
        <v>32900</v>
      </c>
      <c r="AB65" s="7"/>
      <c r="AC65" s="6">
        <f>ROUND(AC47+AC53+AC57+SUM(AC61:AC64),5)</f>
        <v>28800</v>
      </c>
      <c r="AD65" s="7"/>
      <c r="AE65" s="6">
        <f>ROUND(AE47+AE53+AE57+SUM(AE61:AE64),5)</f>
        <v>30029.040000000001</v>
      </c>
      <c r="AF65" s="7"/>
      <c r="AG65" s="7"/>
      <c r="AH65" s="6">
        <f t="shared" si="2"/>
        <v>359629.04</v>
      </c>
      <c r="AI65" s="7"/>
    </row>
    <row r="66" spans="1:35" x14ac:dyDescent="0.25">
      <c r="A66" s="2"/>
      <c r="B66" s="2"/>
      <c r="C66" s="2"/>
      <c r="D66" s="2"/>
      <c r="E66" s="2" t="s">
        <v>79</v>
      </c>
      <c r="F66" s="2"/>
      <c r="G66" s="2"/>
      <c r="H66" s="2"/>
      <c r="I66" s="6"/>
      <c r="J66" s="7"/>
      <c r="K66" s="6"/>
      <c r="L66" s="7"/>
      <c r="M66" s="6"/>
      <c r="N66" s="7"/>
      <c r="O66" s="6"/>
      <c r="P66" s="7"/>
      <c r="Q66" s="6"/>
      <c r="R66" s="7"/>
      <c r="S66" s="6"/>
      <c r="T66" s="7"/>
      <c r="U66" s="6"/>
      <c r="V66" s="7"/>
      <c r="W66" s="6"/>
      <c r="X66" s="7"/>
      <c r="Y66" s="6"/>
      <c r="Z66" s="7"/>
      <c r="AA66" s="6"/>
      <c r="AB66" s="7"/>
      <c r="AC66" s="6"/>
      <c r="AD66" s="7"/>
      <c r="AE66" s="6"/>
      <c r="AF66" s="7"/>
      <c r="AG66" s="7"/>
      <c r="AH66" s="6"/>
      <c r="AI66" s="7"/>
    </row>
    <row r="67" spans="1:35" x14ac:dyDescent="0.25">
      <c r="A67" s="2"/>
      <c r="B67" s="2"/>
      <c r="C67" s="2"/>
      <c r="D67" s="2"/>
      <c r="E67" s="2"/>
      <c r="F67" s="2" t="s">
        <v>26</v>
      </c>
      <c r="G67" s="2"/>
      <c r="H67" s="2"/>
      <c r="I67" s="6">
        <v>0</v>
      </c>
      <c r="J67" s="7"/>
      <c r="K67" s="6">
        <v>0</v>
      </c>
      <c r="L67" s="7"/>
      <c r="M67" s="6">
        <v>0</v>
      </c>
      <c r="N67" s="7"/>
      <c r="O67" s="6">
        <v>0</v>
      </c>
      <c r="P67" s="7"/>
      <c r="Q67" s="6">
        <v>6000</v>
      </c>
      <c r="R67" s="7"/>
      <c r="S67" s="6">
        <v>0</v>
      </c>
      <c r="T67" s="7"/>
      <c r="U67" s="6">
        <v>0</v>
      </c>
      <c r="V67" s="7"/>
      <c r="W67" s="6">
        <v>0</v>
      </c>
      <c r="X67" s="7"/>
      <c r="Y67" s="6">
        <v>0</v>
      </c>
      <c r="Z67" s="7"/>
      <c r="AA67" s="6">
        <v>0</v>
      </c>
      <c r="AB67" s="7"/>
      <c r="AC67" s="6">
        <v>0</v>
      </c>
      <c r="AD67" s="7"/>
      <c r="AE67" s="6">
        <v>0</v>
      </c>
      <c r="AF67" s="7"/>
      <c r="AG67" s="7"/>
      <c r="AH67" s="6">
        <f>ROUND(I67+K67+M67+O67+Q67+S67+U67+W67+Y67+AA67+AC67+AE67,5)</f>
        <v>6000</v>
      </c>
      <c r="AI67" s="7"/>
    </row>
    <row r="68" spans="1:35" x14ac:dyDescent="0.25">
      <c r="A68" s="2"/>
      <c r="B68" s="2"/>
      <c r="C68" s="2"/>
      <c r="D68" s="2"/>
      <c r="E68" s="2"/>
      <c r="F68" s="2" t="s">
        <v>27</v>
      </c>
      <c r="G68" s="2"/>
      <c r="H68" s="2"/>
      <c r="I68" s="6">
        <v>0</v>
      </c>
      <c r="J68" s="7"/>
      <c r="K68" s="6">
        <v>0</v>
      </c>
      <c r="L68" s="7"/>
      <c r="M68" s="6">
        <v>0</v>
      </c>
      <c r="N68" s="7"/>
      <c r="O68" s="6">
        <v>0</v>
      </c>
      <c r="P68" s="7"/>
      <c r="Q68" s="6">
        <v>0</v>
      </c>
      <c r="R68" s="7"/>
      <c r="S68" s="6">
        <v>0</v>
      </c>
      <c r="T68" s="7"/>
      <c r="U68" s="6">
        <v>0</v>
      </c>
      <c r="V68" s="7"/>
      <c r="W68" s="6">
        <v>8000</v>
      </c>
      <c r="X68" s="7"/>
      <c r="Y68" s="6">
        <v>0</v>
      </c>
      <c r="Z68" s="7"/>
      <c r="AA68" s="6">
        <v>0</v>
      </c>
      <c r="AB68" s="7"/>
      <c r="AC68" s="6">
        <v>0</v>
      </c>
      <c r="AD68" s="7"/>
      <c r="AE68" s="6">
        <v>0</v>
      </c>
      <c r="AF68" s="7"/>
      <c r="AG68" s="7"/>
      <c r="AH68" s="6">
        <f>ROUND(I68+K68+M68+O68+Q68+S68+U68+W68+Y68+AA68+AC68+AE68,5)</f>
        <v>8000</v>
      </c>
      <c r="AI68" s="7"/>
    </row>
    <row r="69" spans="1:35" ht="15.75" thickBot="1" x14ac:dyDescent="0.3">
      <c r="A69" s="2"/>
      <c r="B69" s="2"/>
      <c r="C69" s="2"/>
      <c r="D69" s="2"/>
      <c r="E69" s="2"/>
      <c r="F69" s="2" t="s">
        <v>80</v>
      </c>
      <c r="G69" s="2"/>
      <c r="H69" s="2"/>
      <c r="I69" s="9">
        <v>0</v>
      </c>
      <c r="J69" s="7"/>
      <c r="K69" s="9">
        <v>0</v>
      </c>
      <c r="L69" s="7"/>
      <c r="M69" s="9">
        <v>0</v>
      </c>
      <c r="N69" s="7"/>
      <c r="O69" s="9">
        <v>0</v>
      </c>
      <c r="P69" s="7"/>
      <c r="Q69" s="9">
        <v>0</v>
      </c>
      <c r="R69" s="7"/>
      <c r="S69" s="9">
        <v>0</v>
      </c>
      <c r="T69" s="7"/>
      <c r="U69" s="9">
        <v>0</v>
      </c>
      <c r="V69" s="7"/>
      <c r="W69" s="9">
        <v>0</v>
      </c>
      <c r="X69" s="7"/>
      <c r="Y69" s="9">
        <v>0</v>
      </c>
      <c r="Z69" s="7"/>
      <c r="AA69" s="9">
        <v>0</v>
      </c>
      <c r="AB69" s="7"/>
      <c r="AC69" s="9">
        <v>0</v>
      </c>
      <c r="AD69" s="7"/>
      <c r="AE69" s="9">
        <v>0</v>
      </c>
      <c r="AF69" s="7"/>
      <c r="AG69" s="7"/>
      <c r="AH69" s="9">
        <f>ROUND(I69+K69+M69+O69+Q69+S69+U69+W69+Y69+AA69+AC69+AE69,5)</f>
        <v>0</v>
      </c>
      <c r="AI69" s="7"/>
    </row>
    <row r="70" spans="1:35" x14ac:dyDescent="0.25">
      <c r="A70" s="2"/>
      <c r="B70" s="2"/>
      <c r="C70" s="2"/>
      <c r="D70" s="2"/>
      <c r="E70" s="2" t="s">
        <v>81</v>
      </c>
      <c r="F70" s="2"/>
      <c r="G70" s="2"/>
      <c r="H70" s="2"/>
      <c r="I70" s="6">
        <f>ROUND(SUM(I66:I69),5)</f>
        <v>0</v>
      </c>
      <c r="J70" s="7"/>
      <c r="K70" s="6">
        <f>ROUND(SUM(K66:K69),5)</f>
        <v>0</v>
      </c>
      <c r="L70" s="7"/>
      <c r="M70" s="6">
        <f>ROUND(SUM(M66:M69),5)</f>
        <v>0</v>
      </c>
      <c r="N70" s="7"/>
      <c r="O70" s="6">
        <f>ROUND(SUM(O66:O69),5)</f>
        <v>0</v>
      </c>
      <c r="P70" s="7"/>
      <c r="Q70" s="6">
        <f>ROUND(SUM(Q66:Q69),5)</f>
        <v>6000</v>
      </c>
      <c r="R70" s="7"/>
      <c r="S70" s="6">
        <f>ROUND(SUM(S66:S69),5)</f>
        <v>0</v>
      </c>
      <c r="T70" s="7"/>
      <c r="U70" s="6">
        <f>ROUND(SUM(U66:U69),5)</f>
        <v>0</v>
      </c>
      <c r="V70" s="7"/>
      <c r="W70" s="6">
        <f>ROUND(SUM(W66:W69),5)</f>
        <v>8000</v>
      </c>
      <c r="X70" s="7"/>
      <c r="Y70" s="6">
        <f>ROUND(SUM(Y66:Y69),5)</f>
        <v>0</v>
      </c>
      <c r="Z70" s="7"/>
      <c r="AA70" s="6">
        <f>ROUND(SUM(AA66:AA69),5)</f>
        <v>0</v>
      </c>
      <c r="AB70" s="7"/>
      <c r="AC70" s="6">
        <f>ROUND(SUM(AC66:AC69),5)</f>
        <v>0</v>
      </c>
      <c r="AD70" s="7"/>
      <c r="AE70" s="6">
        <f>ROUND(SUM(AE66:AE69),5)</f>
        <v>0</v>
      </c>
      <c r="AF70" s="7"/>
      <c r="AG70" s="7"/>
      <c r="AH70" s="6">
        <f>ROUND(I70+K70+M70+O70+Q70+S70+U70+W70+Y70+AA70+AC70+AE70,5)</f>
        <v>14000</v>
      </c>
      <c r="AI70" s="7"/>
    </row>
    <row r="71" spans="1:35" x14ac:dyDescent="0.25">
      <c r="A71" s="2"/>
      <c r="B71" s="2"/>
      <c r="C71" s="2"/>
      <c r="D71" s="2"/>
      <c r="E71" s="2" t="s">
        <v>82</v>
      </c>
      <c r="F71" s="2"/>
      <c r="G71" s="2"/>
      <c r="H71" s="2"/>
      <c r="I71" s="6"/>
      <c r="J71" s="7"/>
      <c r="K71" s="6"/>
      <c r="L71" s="7"/>
      <c r="M71" s="6"/>
      <c r="N71" s="7"/>
      <c r="O71" s="6"/>
      <c r="P71" s="7"/>
      <c r="Q71" s="6"/>
      <c r="R71" s="7"/>
      <c r="S71" s="6"/>
      <c r="T71" s="7"/>
      <c r="U71" s="6"/>
      <c r="V71" s="7"/>
      <c r="W71" s="6"/>
      <c r="X71" s="7"/>
      <c r="Y71" s="6"/>
      <c r="Z71" s="7"/>
      <c r="AA71" s="6"/>
      <c r="AB71" s="7"/>
      <c r="AC71" s="6"/>
      <c r="AD71" s="7"/>
      <c r="AE71" s="6"/>
      <c r="AF71" s="7"/>
      <c r="AG71" s="7"/>
      <c r="AH71" s="6"/>
      <c r="AI71" s="7"/>
    </row>
    <row r="72" spans="1:35" x14ac:dyDescent="0.25">
      <c r="A72" s="2"/>
      <c r="B72" s="2"/>
      <c r="C72" s="2"/>
      <c r="D72" s="2"/>
      <c r="E72" s="2"/>
      <c r="F72" s="2" t="s">
        <v>22</v>
      </c>
      <c r="G72" s="2"/>
      <c r="H72" s="2"/>
      <c r="I72" s="6">
        <v>0</v>
      </c>
      <c r="J72" s="7"/>
      <c r="K72" s="6">
        <v>0</v>
      </c>
      <c r="L72" s="7"/>
      <c r="M72" s="6">
        <v>0</v>
      </c>
      <c r="N72" s="7"/>
      <c r="O72" s="6">
        <v>0</v>
      </c>
      <c r="P72" s="7"/>
      <c r="Q72" s="6">
        <v>0</v>
      </c>
      <c r="R72" s="7"/>
      <c r="S72" s="6">
        <v>0</v>
      </c>
      <c r="T72" s="7"/>
      <c r="U72" s="6">
        <v>3000</v>
      </c>
      <c r="V72" s="7"/>
      <c r="W72" s="6">
        <v>10000</v>
      </c>
      <c r="X72" s="7"/>
      <c r="Y72" s="6">
        <v>15000</v>
      </c>
      <c r="Z72" s="7"/>
      <c r="AA72" s="6">
        <v>0</v>
      </c>
      <c r="AB72" s="7"/>
      <c r="AC72" s="6">
        <v>0</v>
      </c>
      <c r="AD72" s="7"/>
      <c r="AE72" s="6">
        <v>0</v>
      </c>
      <c r="AF72" s="7"/>
      <c r="AG72" s="7"/>
      <c r="AH72" s="6">
        <f>ROUND(I72+K72+M72+O72+Q72+S72+U72+W72+Y72+AA72+AC72+AE72,5)</f>
        <v>28000</v>
      </c>
      <c r="AI72" s="7"/>
    </row>
    <row r="73" spans="1:35" x14ac:dyDescent="0.25">
      <c r="A73" s="2"/>
      <c r="B73" s="2"/>
      <c r="C73" s="2"/>
      <c r="D73" s="2"/>
      <c r="E73" s="2"/>
      <c r="F73" s="2" t="s">
        <v>21</v>
      </c>
      <c r="G73" s="2"/>
      <c r="H73" s="2"/>
      <c r="I73" s="6">
        <v>0</v>
      </c>
      <c r="J73" s="7"/>
      <c r="K73" s="6">
        <v>0</v>
      </c>
      <c r="L73" s="7"/>
      <c r="M73" s="6">
        <v>0</v>
      </c>
      <c r="N73" s="7"/>
      <c r="O73" s="6">
        <v>3000</v>
      </c>
      <c r="P73" s="7"/>
      <c r="Q73" s="6">
        <v>6000</v>
      </c>
      <c r="R73" s="7"/>
      <c r="S73" s="6">
        <v>21000</v>
      </c>
      <c r="T73" s="7"/>
      <c r="U73" s="6">
        <v>0</v>
      </c>
      <c r="V73" s="7"/>
      <c r="W73" s="6">
        <v>0</v>
      </c>
      <c r="X73" s="7"/>
      <c r="Y73" s="6">
        <v>0</v>
      </c>
      <c r="Z73" s="7"/>
      <c r="AA73" s="6">
        <v>0</v>
      </c>
      <c r="AB73" s="7"/>
      <c r="AC73" s="6">
        <v>0</v>
      </c>
      <c r="AD73" s="7"/>
      <c r="AE73" s="6">
        <v>0</v>
      </c>
      <c r="AF73" s="7"/>
      <c r="AG73" s="7"/>
      <c r="AH73" s="6">
        <f>ROUND(I73+K73+M73+O73+Q73+S73+U73+W73+Y73+AA73+AC73+AE73,5)</f>
        <v>30000</v>
      </c>
      <c r="AI73" s="7"/>
    </row>
    <row r="74" spans="1:35" ht="15.75" thickBot="1" x14ac:dyDescent="0.3">
      <c r="A74" s="2"/>
      <c r="B74" s="2"/>
      <c r="C74" s="2"/>
      <c r="D74" s="2"/>
      <c r="E74" s="2"/>
      <c r="F74" s="2" t="s">
        <v>83</v>
      </c>
      <c r="G74" s="2"/>
      <c r="H74" s="2"/>
      <c r="I74" s="9">
        <v>0</v>
      </c>
      <c r="J74" s="7"/>
      <c r="K74" s="9">
        <v>0</v>
      </c>
      <c r="L74" s="7"/>
      <c r="M74" s="9">
        <v>0</v>
      </c>
      <c r="N74" s="7"/>
      <c r="O74" s="9">
        <v>0</v>
      </c>
      <c r="P74" s="7"/>
      <c r="Q74" s="9">
        <v>0</v>
      </c>
      <c r="R74" s="7"/>
      <c r="S74" s="9">
        <v>0</v>
      </c>
      <c r="T74" s="7"/>
      <c r="U74" s="9">
        <v>0</v>
      </c>
      <c r="V74" s="7"/>
      <c r="W74" s="9">
        <v>0</v>
      </c>
      <c r="X74" s="7"/>
      <c r="Y74" s="9">
        <v>0</v>
      </c>
      <c r="Z74" s="7"/>
      <c r="AA74" s="9">
        <v>0</v>
      </c>
      <c r="AB74" s="7"/>
      <c r="AC74" s="9">
        <v>0</v>
      </c>
      <c r="AD74" s="7"/>
      <c r="AE74" s="9">
        <v>0</v>
      </c>
      <c r="AF74" s="7"/>
      <c r="AG74" s="7"/>
      <c r="AH74" s="9">
        <f>ROUND(I74+K74+M74+O74+Q74+S74+U74+W74+Y74+AA74+AC74+AE74,5)</f>
        <v>0</v>
      </c>
      <c r="AI74" s="7"/>
    </row>
    <row r="75" spans="1:35" x14ac:dyDescent="0.25">
      <c r="A75" s="2"/>
      <c r="B75" s="2"/>
      <c r="C75" s="2"/>
      <c r="D75" s="2"/>
      <c r="E75" s="2" t="s">
        <v>84</v>
      </c>
      <c r="F75" s="2"/>
      <c r="G75" s="2"/>
      <c r="H75" s="2"/>
      <c r="I75" s="6">
        <f>ROUND(SUM(I71:I74),5)</f>
        <v>0</v>
      </c>
      <c r="J75" s="7"/>
      <c r="K75" s="6">
        <f>ROUND(SUM(K71:K74),5)</f>
        <v>0</v>
      </c>
      <c r="L75" s="7"/>
      <c r="M75" s="6">
        <f>ROUND(SUM(M71:M74),5)</f>
        <v>0</v>
      </c>
      <c r="N75" s="7"/>
      <c r="O75" s="6">
        <f>ROUND(SUM(O71:O74),5)</f>
        <v>3000</v>
      </c>
      <c r="P75" s="7"/>
      <c r="Q75" s="6">
        <f>ROUND(SUM(Q71:Q74),5)</f>
        <v>6000</v>
      </c>
      <c r="R75" s="7"/>
      <c r="S75" s="6">
        <f>ROUND(SUM(S71:S74),5)</f>
        <v>21000</v>
      </c>
      <c r="T75" s="7"/>
      <c r="U75" s="6">
        <f>ROUND(SUM(U71:U74),5)</f>
        <v>3000</v>
      </c>
      <c r="V75" s="7"/>
      <c r="W75" s="6">
        <f>ROUND(SUM(W71:W74),5)</f>
        <v>10000</v>
      </c>
      <c r="X75" s="7"/>
      <c r="Y75" s="6">
        <f>ROUND(SUM(Y71:Y74),5)</f>
        <v>15000</v>
      </c>
      <c r="Z75" s="7"/>
      <c r="AA75" s="6">
        <f>ROUND(SUM(AA71:AA74),5)</f>
        <v>0</v>
      </c>
      <c r="AB75" s="7"/>
      <c r="AC75" s="6">
        <f>ROUND(SUM(AC71:AC74),5)</f>
        <v>0</v>
      </c>
      <c r="AD75" s="7"/>
      <c r="AE75" s="6">
        <f>ROUND(SUM(AE71:AE74),5)</f>
        <v>0</v>
      </c>
      <c r="AF75" s="7"/>
      <c r="AG75" s="7"/>
      <c r="AH75" s="6">
        <f>ROUND(I75+K75+M75+O75+Q75+S75+U75+W75+Y75+AA75+AC75+AE75,5)</f>
        <v>58000</v>
      </c>
      <c r="AI75" s="7"/>
    </row>
    <row r="76" spans="1:35" x14ac:dyDescent="0.25">
      <c r="A76" s="2"/>
      <c r="B76" s="2"/>
      <c r="C76" s="2"/>
      <c r="D76" s="2"/>
      <c r="E76" s="2" t="s">
        <v>85</v>
      </c>
      <c r="F76" s="2"/>
      <c r="G76" s="2"/>
      <c r="H76" s="2"/>
      <c r="I76" s="6"/>
      <c r="J76" s="7"/>
      <c r="K76" s="6"/>
      <c r="L76" s="7"/>
      <c r="M76" s="6"/>
      <c r="N76" s="7"/>
      <c r="O76" s="6"/>
      <c r="P76" s="7"/>
      <c r="Q76" s="6"/>
      <c r="R76" s="7"/>
      <c r="S76" s="6"/>
      <c r="T76" s="7"/>
      <c r="U76" s="6"/>
      <c r="V76" s="7"/>
      <c r="W76" s="6"/>
      <c r="X76" s="7"/>
      <c r="Y76" s="6"/>
      <c r="Z76" s="7"/>
      <c r="AA76" s="6"/>
      <c r="AB76" s="7"/>
      <c r="AC76" s="6"/>
      <c r="AD76" s="7"/>
      <c r="AE76" s="6"/>
      <c r="AF76" s="7"/>
      <c r="AG76" s="7"/>
      <c r="AH76" s="6"/>
      <c r="AI76" s="7"/>
    </row>
    <row r="77" spans="1:35" x14ac:dyDescent="0.25">
      <c r="A77" s="2"/>
      <c r="B77" s="2"/>
      <c r="C77" s="2"/>
      <c r="D77" s="2"/>
      <c r="E77" s="2"/>
      <c r="F77" s="2" t="s">
        <v>86</v>
      </c>
      <c r="G77" s="2"/>
      <c r="H77" s="2"/>
      <c r="I77" s="6">
        <v>1670</v>
      </c>
      <c r="J77" s="7"/>
      <c r="K77" s="6">
        <v>170</v>
      </c>
      <c r="L77" s="7"/>
      <c r="M77" s="6">
        <v>170</v>
      </c>
      <c r="N77" s="7"/>
      <c r="O77" s="6">
        <v>170</v>
      </c>
      <c r="P77" s="7"/>
      <c r="Q77" s="6">
        <v>170</v>
      </c>
      <c r="R77" s="7"/>
      <c r="S77" s="6">
        <v>170</v>
      </c>
      <c r="T77" s="7"/>
      <c r="U77" s="6">
        <v>170</v>
      </c>
      <c r="V77" s="7"/>
      <c r="W77" s="6">
        <v>170</v>
      </c>
      <c r="X77" s="7"/>
      <c r="Y77" s="6">
        <v>170</v>
      </c>
      <c r="Z77" s="7"/>
      <c r="AA77" s="6">
        <v>170</v>
      </c>
      <c r="AB77" s="7"/>
      <c r="AC77" s="6">
        <v>170</v>
      </c>
      <c r="AD77" s="7"/>
      <c r="AE77" s="6">
        <v>159.03</v>
      </c>
      <c r="AF77" s="7"/>
      <c r="AG77" s="7"/>
      <c r="AH77" s="6">
        <f t="shared" ref="AH77:AH85" si="3">ROUND(I77+K77+M77+O77+Q77+S77+U77+W77+Y77+AA77+AC77+AE77,5)</f>
        <v>3529.03</v>
      </c>
      <c r="AI77" s="7"/>
    </row>
    <row r="78" spans="1:35" x14ac:dyDescent="0.25">
      <c r="A78" s="2"/>
      <c r="B78" s="2"/>
      <c r="C78" s="2"/>
      <c r="D78" s="2"/>
      <c r="E78" s="2"/>
      <c r="F78" s="2" t="s">
        <v>87</v>
      </c>
      <c r="G78" s="2"/>
      <c r="H78" s="2"/>
      <c r="I78" s="6">
        <v>0</v>
      </c>
      <c r="J78" s="7"/>
      <c r="K78" s="6">
        <v>0</v>
      </c>
      <c r="L78" s="7"/>
      <c r="M78" s="6">
        <v>0</v>
      </c>
      <c r="N78" s="7"/>
      <c r="O78" s="6">
        <v>0</v>
      </c>
      <c r="P78" s="7"/>
      <c r="Q78" s="6">
        <v>0</v>
      </c>
      <c r="R78" s="7"/>
      <c r="S78" s="6">
        <v>0</v>
      </c>
      <c r="T78" s="7"/>
      <c r="U78" s="6">
        <v>0</v>
      </c>
      <c r="V78" s="7"/>
      <c r="W78" s="6">
        <v>2700</v>
      </c>
      <c r="X78" s="7"/>
      <c r="Y78" s="6">
        <v>0</v>
      </c>
      <c r="Z78" s="7"/>
      <c r="AA78" s="6">
        <v>0</v>
      </c>
      <c r="AB78" s="7"/>
      <c r="AC78" s="6">
        <v>0</v>
      </c>
      <c r="AD78" s="7"/>
      <c r="AE78" s="6">
        <v>0</v>
      </c>
      <c r="AF78" s="7"/>
      <c r="AG78" s="7"/>
      <c r="AH78" s="6">
        <f t="shared" si="3"/>
        <v>2700</v>
      </c>
      <c r="AI78" s="7"/>
    </row>
    <row r="79" spans="1:35" x14ac:dyDescent="0.25">
      <c r="A79" s="2"/>
      <c r="B79" s="2"/>
      <c r="C79" s="2"/>
      <c r="D79" s="2"/>
      <c r="E79" s="2"/>
      <c r="F79" s="2" t="s">
        <v>88</v>
      </c>
      <c r="G79" s="2"/>
      <c r="H79" s="2"/>
      <c r="I79" s="6">
        <v>50</v>
      </c>
      <c r="J79" s="7"/>
      <c r="K79" s="6">
        <v>0</v>
      </c>
      <c r="L79" s="7"/>
      <c r="M79" s="6">
        <v>0</v>
      </c>
      <c r="N79" s="7"/>
      <c r="O79" s="6">
        <v>0</v>
      </c>
      <c r="P79" s="7"/>
      <c r="Q79" s="6">
        <v>0</v>
      </c>
      <c r="R79" s="7"/>
      <c r="S79" s="6">
        <v>0</v>
      </c>
      <c r="T79" s="7"/>
      <c r="U79" s="6">
        <v>0</v>
      </c>
      <c r="V79" s="7"/>
      <c r="W79" s="6">
        <v>0</v>
      </c>
      <c r="X79" s="7"/>
      <c r="Y79" s="6">
        <v>0</v>
      </c>
      <c r="Z79" s="7"/>
      <c r="AA79" s="6">
        <v>0</v>
      </c>
      <c r="AB79" s="7"/>
      <c r="AC79" s="6">
        <v>0</v>
      </c>
      <c r="AD79" s="7"/>
      <c r="AE79" s="6">
        <v>0</v>
      </c>
      <c r="AF79" s="7"/>
      <c r="AG79" s="7"/>
      <c r="AH79" s="6">
        <f t="shared" si="3"/>
        <v>50</v>
      </c>
      <c r="AI79" s="7"/>
    </row>
    <row r="80" spans="1:35" x14ac:dyDescent="0.25">
      <c r="A80" s="2"/>
      <c r="B80" s="2"/>
      <c r="C80" s="2"/>
      <c r="D80" s="2"/>
      <c r="E80" s="2"/>
      <c r="F80" s="2" t="s">
        <v>89</v>
      </c>
      <c r="G80" s="2"/>
      <c r="H80" s="2"/>
      <c r="I80" s="6">
        <v>1300</v>
      </c>
      <c r="J80" s="7"/>
      <c r="K80" s="6">
        <v>1300</v>
      </c>
      <c r="L80" s="7"/>
      <c r="M80" s="6">
        <v>1300</v>
      </c>
      <c r="N80" s="7"/>
      <c r="O80" s="6">
        <v>1300</v>
      </c>
      <c r="P80" s="7"/>
      <c r="Q80" s="6">
        <v>1300</v>
      </c>
      <c r="R80" s="7"/>
      <c r="S80" s="6">
        <v>1300</v>
      </c>
      <c r="T80" s="7"/>
      <c r="U80" s="6">
        <v>1300</v>
      </c>
      <c r="V80" s="7"/>
      <c r="W80" s="6">
        <v>1300</v>
      </c>
      <c r="X80" s="7"/>
      <c r="Y80" s="6">
        <v>1300</v>
      </c>
      <c r="Z80" s="7"/>
      <c r="AA80" s="6">
        <v>1300</v>
      </c>
      <c r="AB80" s="7"/>
      <c r="AC80" s="6">
        <v>1300</v>
      </c>
      <c r="AD80" s="7"/>
      <c r="AE80" s="6">
        <v>1216.1300000000001</v>
      </c>
      <c r="AF80" s="7"/>
      <c r="AG80" s="7"/>
      <c r="AH80" s="6">
        <f t="shared" si="3"/>
        <v>15516.13</v>
      </c>
      <c r="AI80" s="7"/>
    </row>
    <row r="81" spans="1:35" x14ac:dyDescent="0.25">
      <c r="A81" s="2"/>
      <c r="B81" s="2"/>
      <c r="C81" s="2"/>
      <c r="D81" s="2"/>
      <c r="E81" s="2"/>
      <c r="F81" s="2" t="s">
        <v>90</v>
      </c>
      <c r="G81" s="2"/>
      <c r="H81" s="2"/>
      <c r="I81" s="6"/>
      <c r="J81" s="7"/>
      <c r="K81" s="6"/>
      <c r="L81" s="7"/>
      <c r="M81" s="6"/>
      <c r="N81" s="7"/>
      <c r="O81" s="6"/>
      <c r="P81" s="7"/>
      <c r="Q81" s="6"/>
      <c r="R81" s="7"/>
      <c r="S81" s="6"/>
      <c r="T81" s="7"/>
      <c r="U81" s="6"/>
      <c r="V81" s="7"/>
      <c r="W81" s="6"/>
      <c r="X81" s="7"/>
      <c r="Y81" s="6"/>
      <c r="Z81" s="7"/>
      <c r="AA81" s="6"/>
      <c r="AB81" s="7"/>
      <c r="AC81" s="6"/>
      <c r="AD81" s="7"/>
      <c r="AE81" s="6">
        <v>0</v>
      </c>
      <c r="AF81" s="7"/>
      <c r="AG81" s="7"/>
      <c r="AH81" s="6">
        <f t="shared" si="3"/>
        <v>0</v>
      </c>
      <c r="AI81" s="7"/>
    </row>
    <row r="82" spans="1:35" x14ac:dyDescent="0.25">
      <c r="A82" s="2"/>
      <c r="B82" s="2"/>
      <c r="C82" s="2"/>
      <c r="D82" s="2"/>
      <c r="E82" s="2"/>
      <c r="F82" s="2" t="s">
        <v>91</v>
      </c>
      <c r="G82" s="2"/>
      <c r="H82" s="2"/>
      <c r="I82" s="6">
        <v>50</v>
      </c>
      <c r="J82" s="7"/>
      <c r="K82" s="6">
        <v>0</v>
      </c>
      <c r="L82" s="7"/>
      <c r="M82" s="6">
        <v>50</v>
      </c>
      <c r="N82" s="7"/>
      <c r="O82" s="6">
        <v>0</v>
      </c>
      <c r="P82" s="7"/>
      <c r="Q82" s="6">
        <v>0</v>
      </c>
      <c r="R82" s="7"/>
      <c r="S82" s="6">
        <v>0</v>
      </c>
      <c r="T82" s="7"/>
      <c r="U82" s="6">
        <v>0</v>
      </c>
      <c r="V82" s="7"/>
      <c r="W82" s="6">
        <v>0</v>
      </c>
      <c r="X82" s="7"/>
      <c r="Y82" s="6">
        <v>0</v>
      </c>
      <c r="Z82" s="7"/>
      <c r="AA82" s="6">
        <v>0</v>
      </c>
      <c r="AB82" s="7"/>
      <c r="AC82" s="6">
        <v>0</v>
      </c>
      <c r="AD82" s="7"/>
      <c r="AE82" s="6">
        <v>0</v>
      </c>
      <c r="AF82" s="7"/>
      <c r="AG82" s="7"/>
      <c r="AH82" s="6">
        <f t="shared" si="3"/>
        <v>100</v>
      </c>
      <c r="AI82" s="7"/>
    </row>
    <row r="83" spans="1:35" x14ac:dyDescent="0.25">
      <c r="A83" s="2"/>
      <c r="B83" s="2"/>
      <c r="C83" s="2"/>
      <c r="D83" s="2"/>
      <c r="E83" s="2"/>
      <c r="F83" s="2" t="s">
        <v>92</v>
      </c>
      <c r="G83" s="2"/>
      <c r="H83" s="2"/>
      <c r="I83" s="6">
        <v>600</v>
      </c>
      <c r="J83" s="7"/>
      <c r="K83" s="6">
        <v>0</v>
      </c>
      <c r="L83" s="7"/>
      <c r="M83" s="6">
        <v>0</v>
      </c>
      <c r="N83" s="7"/>
      <c r="O83" s="6">
        <v>0</v>
      </c>
      <c r="P83" s="7"/>
      <c r="Q83" s="6">
        <v>0</v>
      </c>
      <c r="R83" s="7"/>
      <c r="S83" s="6">
        <v>0</v>
      </c>
      <c r="T83" s="7"/>
      <c r="U83" s="6">
        <v>0</v>
      </c>
      <c r="V83" s="7"/>
      <c r="W83" s="6">
        <v>0</v>
      </c>
      <c r="X83" s="7"/>
      <c r="Y83" s="6">
        <v>0</v>
      </c>
      <c r="Z83" s="7"/>
      <c r="AA83" s="6">
        <v>0</v>
      </c>
      <c r="AB83" s="7"/>
      <c r="AC83" s="6">
        <v>0</v>
      </c>
      <c r="AD83" s="7"/>
      <c r="AE83" s="6">
        <v>0</v>
      </c>
      <c r="AF83" s="7"/>
      <c r="AG83" s="7"/>
      <c r="AH83" s="6">
        <f t="shared" si="3"/>
        <v>600</v>
      </c>
      <c r="AI83" s="7"/>
    </row>
    <row r="84" spans="1:35" ht="15.75" thickBot="1" x14ac:dyDescent="0.3">
      <c r="A84" s="2"/>
      <c r="B84" s="2"/>
      <c r="C84" s="2"/>
      <c r="D84" s="2"/>
      <c r="E84" s="2"/>
      <c r="F84" s="2" t="s">
        <v>93</v>
      </c>
      <c r="G84" s="2"/>
      <c r="H84" s="2"/>
      <c r="I84" s="9">
        <v>0</v>
      </c>
      <c r="J84" s="7"/>
      <c r="K84" s="9">
        <v>0</v>
      </c>
      <c r="L84" s="7"/>
      <c r="M84" s="9">
        <v>0</v>
      </c>
      <c r="N84" s="7"/>
      <c r="O84" s="9">
        <v>0</v>
      </c>
      <c r="P84" s="7"/>
      <c r="Q84" s="9">
        <v>0</v>
      </c>
      <c r="R84" s="7"/>
      <c r="S84" s="9">
        <v>0</v>
      </c>
      <c r="T84" s="7"/>
      <c r="U84" s="9">
        <v>0</v>
      </c>
      <c r="V84" s="7"/>
      <c r="W84" s="9">
        <v>0</v>
      </c>
      <c r="X84" s="7"/>
      <c r="Y84" s="9">
        <v>0</v>
      </c>
      <c r="Z84" s="7"/>
      <c r="AA84" s="9">
        <v>0</v>
      </c>
      <c r="AB84" s="7"/>
      <c r="AC84" s="9">
        <v>0</v>
      </c>
      <c r="AD84" s="7"/>
      <c r="AE84" s="9">
        <v>0</v>
      </c>
      <c r="AF84" s="7"/>
      <c r="AG84" s="7"/>
      <c r="AH84" s="9">
        <f t="shared" si="3"/>
        <v>0</v>
      </c>
      <c r="AI84" s="7"/>
    </row>
    <row r="85" spans="1:35" x14ac:dyDescent="0.25">
      <c r="A85" s="2"/>
      <c r="B85" s="2"/>
      <c r="C85" s="2"/>
      <c r="D85" s="2"/>
      <c r="E85" s="2" t="s">
        <v>94</v>
      </c>
      <c r="F85" s="2"/>
      <c r="G85" s="2"/>
      <c r="H85" s="2"/>
      <c r="I85" s="6">
        <f>ROUND(SUM(I76:I84),5)</f>
        <v>3670</v>
      </c>
      <c r="J85" s="7"/>
      <c r="K85" s="6">
        <f>ROUND(SUM(K76:K84),5)</f>
        <v>1470</v>
      </c>
      <c r="L85" s="7"/>
      <c r="M85" s="6">
        <f>ROUND(SUM(M76:M84),5)</f>
        <v>1520</v>
      </c>
      <c r="N85" s="7"/>
      <c r="O85" s="6">
        <f>ROUND(SUM(O76:O84),5)</f>
        <v>1470</v>
      </c>
      <c r="P85" s="7"/>
      <c r="Q85" s="6">
        <f>ROUND(SUM(Q76:Q84),5)</f>
        <v>1470</v>
      </c>
      <c r="R85" s="7"/>
      <c r="S85" s="6">
        <f>ROUND(SUM(S76:S84),5)</f>
        <v>1470</v>
      </c>
      <c r="T85" s="7"/>
      <c r="U85" s="6">
        <f>ROUND(SUM(U76:U84),5)</f>
        <v>1470</v>
      </c>
      <c r="V85" s="7"/>
      <c r="W85" s="6">
        <f>ROUND(SUM(W76:W84),5)</f>
        <v>4170</v>
      </c>
      <c r="X85" s="7"/>
      <c r="Y85" s="6">
        <f>ROUND(SUM(Y76:Y84),5)</f>
        <v>1470</v>
      </c>
      <c r="Z85" s="7"/>
      <c r="AA85" s="6">
        <f>ROUND(SUM(AA76:AA84),5)</f>
        <v>1470</v>
      </c>
      <c r="AB85" s="7"/>
      <c r="AC85" s="6">
        <f>ROUND(SUM(AC76:AC84),5)</f>
        <v>1470</v>
      </c>
      <c r="AD85" s="7"/>
      <c r="AE85" s="6">
        <f>ROUND(SUM(AE76:AE84),5)</f>
        <v>1375.16</v>
      </c>
      <c r="AF85" s="7"/>
      <c r="AG85" s="7"/>
      <c r="AH85" s="6">
        <f t="shared" si="3"/>
        <v>22495.16</v>
      </c>
      <c r="AI85" s="7"/>
    </row>
    <row r="86" spans="1:35" x14ac:dyDescent="0.25">
      <c r="A86" s="2"/>
      <c r="B86" s="2"/>
      <c r="C86" s="2"/>
      <c r="D86" s="2"/>
      <c r="E86" s="2" t="s">
        <v>95</v>
      </c>
      <c r="F86" s="2"/>
      <c r="G86" s="2"/>
      <c r="H86" s="2"/>
      <c r="I86" s="6"/>
      <c r="J86" s="7"/>
      <c r="K86" s="6"/>
      <c r="L86" s="7"/>
      <c r="M86" s="6"/>
      <c r="N86" s="7"/>
      <c r="O86" s="6"/>
      <c r="P86" s="7"/>
      <c r="Q86" s="6"/>
      <c r="R86" s="7"/>
      <c r="S86" s="6"/>
      <c r="T86" s="7"/>
      <c r="U86" s="6"/>
      <c r="V86" s="7"/>
      <c r="W86" s="6"/>
      <c r="X86" s="7"/>
      <c r="Y86" s="6"/>
      <c r="Z86" s="7"/>
      <c r="AA86" s="6"/>
      <c r="AB86" s="7"/>
      <c r="AC86" s="6"/>
      <c r="AD86" s="7"/>
      <c r="AE86" s="6"/>
      <c r="AF86" s="7"/>
      <c r="AG86" s="7"/>
      <c r="AH86" s="6"/>
      <c r="AI86" s="7"/>
    </row>
    <row r="87" spans="1:35" x14ac:dyDescent="0.25">
      <c r="A87" s="2"/>
      <c r="B87" s="2"/>
      <c r="C87" s="2"/>
      <c r="D87" s="2"/>
      <c r="E87" s="2"/>
      <c r="F87" s="2" t="s">
        <v>96</v>
      </c>
      <c r="G87" s="2"/>
      <c r="H87" s="2"/>
      <c r="I87" s="6">
        <v>0</v>
      </c>
      <c r="J87" s="7"/>
      <c r="K87" s="6">
        <v>500</v>
      </c>
      <c r="L87" s="7"/>
      <c r="M87" s="6">
        <v>0</v>
      </c>
      <c r="N87" s="7"/>
      <c r="O87" s="6">
        <v>0</v>
      </c>
      <c r="P87" s="7"/>
      <c r="Q87" s="6">
        <v>0</v>
      </c>
      <c r="R87" s="7"/>
      <c r="S87" s="6">
        <v>2500</v>
      </c>
      <c r="T87" s="7"/>
      <c r="U87" s="6">
        <v>0</v>
      </c>
      <c r="V87" s="7"/>
      <c r="W87" s="6">
        <v>0</v>
      </c>
      <c r="X87" s="7"/>
      <c r="Y87" s="6">
        <v>5000</v>
      </c>
      <c r="Z87" s="7"/>
      <c r="AA87" s="6">
        <v>52000</v>
      </c>
      <c r="AB87" s="7"/>
      <c r="AC87" s="6">
        <v>0</v>
      </c>
      <c r="AD87" s="7"/>
      <c r="AE87" s="6">
        <v>0</v>
      </c>
      <c r="AF87" s="7"/>
      <c r="AG87" s="7"/>
      <c r="AH87" s="6">
        <f>ROUND(I87+K87+M87+O87+Q87+S87+U87+W87+Y87+AA87+AC87+AE87,5)</f>
        <v>60000</v>
      </c>
      <c r="AI87" s="7"/>
    </row>
    <row r="88" spans="1:35" x14ac:dyDescent="0.25">
      <c r="A88" s="2"/>
      <c r="B88" s="2"/>
      <c r="C88" s="2"/>
      <c r="D88" s="2"/>
      <c r="E88" s="2"/>
      <c r="F88" s="2" t="s">
        <v>97</v>
      </c>
      <c r="G88" s="2"/>
      <c r="H88" s="2"/>
      <c r="I88" s="6"/>
      <c r="J88" s="7"/>
      <c r="K88" s="6"/>
      <c r="L88" s="7"/>
      <c r="M88" s="6"/>
      <c r="N88" s="7"/>
      <c r="O88" s="6"/>
      <c r="P88" s="7"/>
      <c r="Q88" s="6"/>
      <c r="R88" s="7"/>
      <c r="S88" s="6"/>
      <c r="T88" s="7"/>
      <c r="U88" s="6"/>
      <c r="V88" s="7"/>
      <c r="W88" s="6"/>
      <c r="X88" s="7"/>
      <c r="Y88" s="6"/>
      <c r="Z88" s="7"/>
      <c r="AA88" s="6"/>
      <c r="AB88" s="7"/>
      <c r="AC88" s="6"/>
      <c r="AD88" s="7"/>
      <c r="AE88" s="6"/>
      <c r="AF88" s="7"/>
      <c r="AG88" s="7"/>
      <c r="AH88" s="6"/>
      <c r="AI88" s="7"/>
    </row>
    <row r="89" spans="1:35" x14ac:dyDescent="0.25">
      <c r="A89" s="2"/>
      <c r="B89" s="2"/>
      <c r="C89" s="2"/>
      <c r="D89" s="2"/>
      <c r="E89" s="2"/>
      <c r="F89" s="2"/>
      <c r="G89" s="2" t="s">
        <v>37</v>
      </c>
      <c r="H89" s="2"/>
      <c r="I89" s="6">
        <v>0</v>
      </c>
      <c r="J89" s="7"/>
      <c r="K89" s="6">
        <v>0</v>
      </c>
      <c r="L89" s="7"/>
      <c r="M89" s="6">
        <v>0</v>
      </c>
      <c r="N89" s="7"/>
      <c r="O89" s="6">
        <v>0</v>
      </c>
      <c r="P89" s="7"/>
      <c r="Q89" s="6">
        <v>0</v>
      </c>
      <c r="R89" s="7"/>
      <c r="S89" s="6">
        <v>0</v>
      </c>
      <c r="T89" s="7"/>
      <c r="U89" s="6">
        <v>0</v>
      </c>
      <c r="V89" s="7"/>
      <c r="W89" s="6">
        <v>0</v>
      </c>
      <c r="X89" s="7"/>
      <c r="Y89" s="6">
        <v>0</v>
      </c>
      <c r="Z89" s="7"/>
      <c r="AA89" s="6">
        <v>0</v>
      </c>
      <c r="AB89" s="7"/>
      <c r="AC89" s="6">
        <v>0</v>
      </c>
      <c r="AD89" s="7"/>
      <c r="AE89" s="6">
        <v>0</v>
      </c>
      <c r="AF89" s="7"/>
      <c r="AG89" s="7"/>
      <c r="AH89" s="6">
        <f t="shared" ref="AH89:AH97" si="4">ROUND(I89+K89+M89+O89+Q89+S89+U89+W89+Y89+AA89+AC89+AE89,5)</f>
        <v>0</v>
      </c>
      <c r="AI89" s="7"/>
    </row>
    <row r="90" spans="1:35" x14ac:dyDescent="0.25">
      <c r="A90" s="2"/>
      <c r="B90" s="2"/>
      <c r="C90" s="2"/>
      <c r="D90" s="2"/>
      <c r="E90" s="2"/>
      <c r="F90" s="2"/>
      <c r="G90" s="2" t="s">
        <v>36</v>
      </c>
      <c r="H90" s="2"/>
      <c r="I90" s="6">
        <v>0</v>
      </c>
      <c r="J90" s="7"/>
      <c r="K90" s="6">
        <v>0</v>
      </c>
      <c r="L90" s="7"/>
      <c r="M90" s="6">
        <v>14000</v>
      </c>
      <c r="N90" s="7"/>
      <c r="O90" s="6">
        <v>0</v>
      </c>
      <c r="P90" s="7"/>
      <c r="Q90" s="6">
        <v>0</v>
      </c>
      <c r="R90" s="7"/>
      <c r="S90" s="6">
        <v>0</v>
      </c>
      <c r="T90" s="7"/>
      <c r="U90" s="6">
        <v>0</v>
      </c>
      <c r="V90" s="7"/>
      <c r="W90" s="6">
        <v>0</v>
      </c>
      <c r="X90" s="7"/>
      <c r="Y90" s="6">
        <v>0</v>
      </c>
      <c r="Z90" s="7"/>
      <c r="AA90" s="6">
        <v>0</v>
      </c>
      <c r="AB90" s="7"/>
      <c r="AC90" s="6">
        <v>0</v>
      </c>
      <c r="AD90" s="7"/>
      <c r="AE90" s="6">
        <v>0</v>
      </c>
      <c r="AF90" s="7"/>
      <c r="AG90" s="7"/>
      <c r="AH90" s="6">
        <f t="shared" si="4"/>
        <v>14000</v>
      </c>
      <c r="AI90" s="7"/>
    </row>
    <row r="91" spans="1:35" x14ac:dyDescent="0.25">
      <c r="A91" s="2"/>
      <c r="B91" s="2"/>
      <c r="C91" s="2"/>
      <c r="D91" s="2"/>
      <c r="E91" s="2"/>
      <c r="F91" s="2"/>
      <c r="G91" s="2" t="s">
        <v>34</v>
      </c>
      <c r="H91" s="2"/>
      <c r="I91" s="6">
        <v>0</v>
      </c>
      <c r="J91" s="7"/>
      <c r="K91" s="6">
        <v>0</v>
      </c>
      <c r="L91" s="7"/>
      <c r="M91" s="6">
        <v>0</v>
      </c>
      <c r="N91" s="7"/>
      <c r="O91" s="6">
        <v>0</v>
      </c>
      <c r="P91" s="7"/>
      <c r="Q91" s="6">
        <v>0</v>
      </c>
      <c r="R91" s="7"/>
      <c r="S91" s="6">
        <v>0</v>
      </c>
      <c r="T91" s="7"/>
      <c r="U91" s="6">
        <v>0</v>
      </c>
      <c r="V91" s="7"/>
      <c r="W91" s="6">
        <v>0</v>
      </c>
      <c r="X91" s="7"/>
      <c r="Y91" s="6">
        <v>0</v>
      </c>
      <c r="Z91" s="7"/>
      <c r="AA91" s="6">
        <v>0</v>
      </c>
      <c r="AB91" s="7"/>
      <c r="AC91" s="6">
        <v>0</v>
      </c>
      <c r="AD91" s="7"/>
      <c r="AE91" s="6">
        <v>13096.77</v>
      </c>
      <c r="AF91" s="7"/>
      <c r="AG91" s="7"/>
      <c r="AH91" s="6">
        <f t="shared" si="4"/>
        <v>13096.77</v>
      </c>
      <c r="AI91" s="7"/>
    </row>
    <row r="92" spans="1:35" x14ac:dyDescent="0.25">
      <c r="A92" s="2"/>
      <c r="B92" s="2"/>
      <c r="C92" s="2"/>
      <c r="D92" s="2"/>
      <c r="E92" s="2"/>
      <c r="F92" s="2"/>
      <c r="G92" s="2" t="s">
        <v>38</v>
      </c>
      <c r="H92" s="2"/>
      <c r="I92" s="6">
        <v>0</v>
      </c>
      <c r="J92" s="7"/>
      <c r="K92" s="6">
        <v>0</v>
      </c>
      <c r="L92" s="7"/>
      <c r="M92" s="6">
        <v>0</v>
      </c>
      <c r="N92" s="7"/>
      <c r="O92" s="6">
        <v>0</v>
      </c>
      <c r="P92" s="7"/>
      <c r="Q92" s="6">
        <v>0</v>
      </c>
      <c r="R92" s="7"/>
      <c r="S92" s="6">
        <v>0</v>
      </c>
      <c r="T92" s="7"/>
      <c r="U92" s="6">
        <v>0</v>
      </c>
      <c r="V92" s="7"/>
      <c r="W92" s="6">
        <v>0</v>
      </c>
      <c r="X92" s="7"/>
      <c r="Y92" s="6">
        <v>14000</v>
      </c>
      <c r="Z92" s="7"/>
      <c r="AA92" s="6">
        <v>0</v>
      </c>
      <c r="AB92" s="7"/>
      <c r="AC92" s="6">
        <v>0</v>
      </c>
      <c r="AD92" s="7"/>
      <c r="AE92" s="6">
        <v>0</v>
      </c>
      <c r="AF92" s="7"/>
      <c r="AG92" s="7"/>
      <c r="AH92" s="6">
        <f t="shared" si="4"/>
        <v>14000</v>
      </c>
      <c r="AI92" s="7"/>
    </row>
    <row r="93" spans="1:35" x14ac:dyDescent="0.25">
      <c r="A93" s="2"/>
      <c r="B93" s="2"/>
      <c r="C93" s="2"/>
      <c r="D93" s="2"/>
      <c r="E93" s="2"/>
      <c r="F93" s="2"/>
      <c r="G93" s="2" t="s">
        <v>35</v>
      </c>
      <c r="H93" s="2"/>
      <c r="I93" s="6">
        <v>0</v>
      </c>
      <c r="J93" s="7"/>
      <c r="K93" s="6">
        <v>0</v>
      </c>
      <c r="L93" s="7"/>
      <c r="M93" s="6">
        <v>0</v>
      </c>
      <c r="N93" s="7"/>
      <c r="O93" s="6">
        <v>0</v>
      </c>
      <c r="P93" s="7"/>
      <c r="Q93" s="6">
        <v>0</v>
      </c>
      <c r="R93" s="7"/>
      <c r="S93" s="6">
        <v>14000</v>
      </c>
      <c r="T93" s="7"/>
      <c r="U93" s="6">
        <v>0</v>
      </c>
      <c r="V93" s="7"/>
      <c r="W93" s="6">
        <v>0</v>
      </c>
      <c r="X93" s="7"/>
      <c r="Y93" s="6">
        <v>0</v>
      </c>
      <c r="Z93" s="7"/>
      <c r="AA93" s="6">
        <v>0</v>
      </c>
      <c r="AB93" s="7"/>
      <c r="AC93" s="6">
        <v>0</v>
      </c>
      <c r="AD93" s="7"/>
      <c r="AE93" s="6">
        <v>0</v>
      </c>
      <c r="AF93" s="7"/>
      <c r="AG93" s="7"/>
      <c r="AH93" s="6">
        <f t="shared" si="4"/>
        <v>14000</v>
      </c>
      <c r="AI93" s="7"/>
    </row>
    <row r="94" spans="1:35" ht="15.75" thickBot="1" x14ac:dyDescent="0.3">
      <c r="A94" s="2"/>
      <c r="B94" s="2"/>
      <c r="C94" s="2"/>
      <c r="D94" s="2"/>
      <c r="E94" s="2"/>
      <c r="F94" s="2"/>
      <c r="G94" s="2" t="s">
        <v>98</v>
      </c>
      <c r="H94" s="2"/>
      <c r="I94" s="9">
        <v>0</v>
      </c>
      <c r="J94" s="7"/>
      <c r="K94" s="9">
        <v>0</v>
      </c>
      <c r="L94" s="7"/>
      <c r="M94" s="9">
        <v>0</v>
      </c>
      <c r="N94" s="7"/>
      <c r="O94" s="9">
        <v>0</v>
      </c>
      <c r="P94" s="7"/>
      <c r="Q94" s="9">
        <v>0</v>
      </c>
      <c r="R94" s="7"/>
      <c r="S94" s="9">
        <v>0</v>
      </c>
      <c r="T94" s="7"/>
      <c r="U94" s="9">
        <v>0</v>
      </c>
      <c r="V94" s="7"/>
      <c r="W94" s="9">
        <v>0</v>
      </c>
      <c r="X94" s="7"/>
      <c r="Y94" s="9">
        <v>0</v>
      </c>
      <c r="Z94" s="7"/>
      <c r="AA94" s="9">
        <v>0</v>
      </c>
      <c r="AB94" s="7"/>
      <c r="AC94" s="9">
        <v>0</v>
      </c>
      <c r="AD94" s="7"/>
      <c r="AE94" s="9">
        <v>0</v>
      </c>
      <c r="AF94" s="7"/>
      <c r="AG94" s="7"/>
      <c r="AH94" s="9">
        <f t="shared" si="4"/>
        <v>0</v>
      </c>
      <c r="AI94" s="7"/>
    </row>
    <row r="95" spans="1:35" x14ac:dyDescent="0.25">
      <c r="A95" s="2"/>
      <c r="B95" s="2"/>
      <c r="C95" s="2"/>
      <c r="D95" s="2"/>
      <c r="E95" s="2"/>
      <c r="F95" s="2" t="s">
        <v>99</v>
      </c>
      <c r="G95" s="2"/>
      <c r="H95" s="2"/>
      <c r="I95" s="6">
        <f>ROUND(SUM(I88:I94),5)</f>
        <v>0</v>
      </c>
      <c r="J95" s="7"/>
      <c r="K95" s="6">
        <f>ROUND(SUM(K88:K94),5)</f>
        <v>0</v>
      </c>
      <c r="L95" s="7"/>
      <c r="M95" s="6">
        <f>ROUND(SUM(M88:M94),5)</f>
        <v>14000</v>
      </c>
      <c r="N95" s="7"/>
      <c r="O95" s="6">
        <f>ROUND(SUM(O88:O94),5)</f>
        <v>0</v>
      </c>
      <c r="P95" s="7"/>
      <c r="Q95" s="6">
        <f>ROUND(SUM(Q88:Q94),5)</f>
        <v>0</v>
      </c>
      <c r="R95" s="7"/>
      <c r="S95" s="6">
        <f>ROUND(SUM(S88:S94),5)</f>
        <v>14000</v>
      </c>
      <c r="T95" s="7"/>
      <c r="U95" s="6">
        <f>ROUND(SUM(U88:U94),5)</f>
        <v>0</v>
      </c>
      <c r="V95" s="7"/>
      <c r="W95" s="6">
        <f>ROUND(SUM(W88:W94),5)</f>
        <v>0</v>
      </c>
      <c r="X95" s="7"/>
      <c r="Y95" s="6">
        <f>ROUND(SUM(Y88:Y94),5)</f>
        <v>14000</v>
      </c>
      <c r="Z95" s="7"/>
      <c r="AA95" s="6">
        <f>ROUND(SUM(AA88:AA94),5)</f>
        <v>0</v>
      </c>
      <c r="AB95" s="7"/>
      <c r="AC95" s="6">
        <f>ROUND(SUM(AC88:AC94),5)</f>
        <v>0</v>
      </c>
      <c r="AD95" s="7"/>
      <c r="AE95" s="6">
        <f>ROUND(SUM(AE88:AE94),5)</f>
        <v>13096.77</v>
      </c>
      <c r="AF95" s="7"/>
      <c r="AG95" s="7"/>
      <c r="AH95" s="6">
        <f t="shared" si="4"/>
        <v>55096.77</v>
      </c>
      <c r="AI95" s="7"/>
    </row>
    <row r="96" spans="1:35" ht="15.75" thickBot="1" x14ac:dyDescent="0.3">
      <c r="A96" s="2"/>
      <c r="B96" s="2"/>
      <c r="C96" s="2"/>
      <c r="D96" s="2"/>
      <c r="E96" s="2"/>
      <c r="F96" s="2" t="s">
        <v>100</v>
      </c>
      <c r="G96" s="2"/>
      <c r="H96" s="2"/>
      <c r="I96" s="9">
        <v>0</v>
      </c>
      <c r="J96" s="7"/>
      <c r="K96" s="9">
        <v>0</v>
      </c>
      <c r="L96" s="7"/>
      <c r="M96" s="9">
        <v>0</v>
      </c>
      <c r="N96" s="7"/>
      <c r="O96" s="9">
        <v>0</v>
      </c>
      <c r="P96" s="7"/>
      <c r="Q96" s="9">
        <v>0</v>
      </c>
      <c r="R96" s="7"/>
      <c r="S96" s="9">
        <v>0</v>
      </c>
      <c r="T96" s="7"/>
      <c r="U96" s="9">
        <v>0</v>
      </c>
      <c r="V96" s="7"/>
      <c r="W96" s="9">
        <v>0</v>
      </c>
      <c r="X96" s="7"/>
      <c r="Y96" s="9">
        <v>0</v>
      </c>
      <c r="Z96" s="7"/>
      <c r="AA96" s="9">
        <v>0</v>
      </c>
      <c r="AB96" s="7"/>
      <c r="AC96" s="9">
        <v>0</v>
      </c>
      <c r="AD96" s="7"/>
      <c r="AE96" s="9">
        <v>0</v>
      </c>
      <c r="AF96" s="7"/>
      <c r="AG96" s="7"/>
      <c r="AH96" s="9">
        <f t="shared" si="4"/>
        <v>0</v>
      </c>
      <c r="AI96" s="7"/>
    </row>
    <row r="97" spans="1:35" x14ac:dyDescent="0.25">
      <c r="A97" s="2"/>
      <c r="B97" s="2"/>
      <c r="C97" s="2"/>
      <c r="D97" s="2"/>
      <c r="E97" s="2" t="s">
        <v>101</v>
      </c>
      <c r="F97" s="2"/>
      <c r="G97" s="2"/>
      <c r="H97" s="2"/>
      <c r="I97" s="6">
        <f>ROUND(SUM(I86:I87)+SUM(I95:I96),5)</f>
        <v>0</v>
      </c>
      <c r="J97" s="7"/>
      <c r="K97" s="6">
        <f>ROUND(SUM(K86:K87)+SUM(K95:K96),5)</f>
        <v>500</v>
      </c>
      <c r="L97" s="7"/>
      <c r="M97" s="6">
        <f>ROUND(SUM(M86:M87)+SUM(M95:M96),5)</f>
        <v>14000</v>
      </c>
      <c r="N97" s="7"/>
      <c r="O97" s="6">
        <f>ROUND(SUM(O86:O87)+SUM(O95:O96),5)</f>
        <v>0</v>
      </c>
      <c r="P97" s="7"/>
      <c r="Q97" s="6">
        <f>ROUND(SUM(Q86:Q87)+SUM(Q95:Q96),5)</f>
        <v>0</v>
      </c>
      <c r="R97" s="7"/>
      <c r="S97" s="6">
        <f>ROUND(SUM(S86:S87)+SUM(S95:S96),5)</f>
        <v>16500</v>
      </c>
      <c r="T97" s="7"/>
      <c r="U97" s="6">
        <f>ROUND(SUM(U86:U87)+SUM(U95:U96),5)</f>
        <v>0</v>
      </c>
      <c r="V97" s="7"/>
      <c r="W97" s="6">
        <f>ROUND(SUM(W86:W87)+SUM(W95:W96),5)</f>
        <v>0</v>
      </c>
      <c r="X97" s="7"/>
      <c r="Y97" s="6">
        <f>ROUND(SUM(Y86:Y87)+SUM(Y95:Y96),5)</f>
        <v>19000</v>
      </c>
      <c r="Z97" s="7"/>
      <c r="AA97" s="6">
        <f>ROUND(SUM(AA86:AA87)+SUM(AA95:AA96),5)</f>
        <v>52000</v>
      </c>
      <c r="AB97" s="7"/>
      <c r="AC97" s="6">
        <f>ROUND(SUM(AC86:AC87)+SUM(AC95:AC96),5)</f>
        <v>0</v>
      </c>
      <c r="AD97" s="7"/>
      <c r="AE97" s="6">
        <f>ROUND(SUM(AE86:AE87)+SUM(AE95:AE96),5)</f>
        <v>13096.77</v>
      </c>
      <c r="AF97" s="7"/>
      <c r="AG97" s="7"/>
      <c r="AH97" s="6">
        <f t="shared" si="4"/>
        <v>115096.77</v>
      </c>
      <c r="AI97" s="7"/>
    </row>
    <row r="98" spans="1:35" x14ac:dyDescent="0.25">
      <c r="A98" s="2"/>
      <c r="B98" s="2"/>
      <c r="C98" s="2"/>
      <c r="D98" s="2"/>
      <c r="E98" s="2" t="s">
        <v>102</v>
      </c>
      <c r="F98" s="2"/>
      <c r="G98" s="2"/>
      <c r="H98" s="2"/>
      <c r="I98" s="6"/>
      <c r="J98" s="7"/>
      <c r="K98" s="6"/>
      <c r="L98" s="7"/>
      <c r="M98" s="6"/>
      <c r="N98" s="7"/>
      <c r="O98" s="6"/>
      <c r="P98" s="7"/>
      <c r="Q98" s="6"/>
      <c r="R98" s="7"/>
      <c r="S98" s="6"/>
      <c r="T98" s="7"/>
      <c r="U98" s="6"/>
      <c r="V98" s="7"/>
      <c r="W98" s="6"/>
      <c r="X98" s="7"/>
      <c r="Y98" s="6"/>
      <c r="Z98" s="7"/>
      <c r="AA98" s="6"/>
      <c r="AB98" s="7"/>
      <c r="AC98" s="6"/>
      <c r="AD98" s="7"/>
      <c r="AE98" s="6"/>
      <c r="AF98" s="7"/>
      <c r="AG98" s="7"/>
      <c r="AH98" s="6"/>
      <c r="AI98" s="7"/>
    </row>
    <row r="99" spans="1:35" x14ac:dyDescent="0.25">
      <c r="A99" s="2"/>
      <c r="B99" s="2"/>
      <c r="C99" s="2"/>
      <c r="D99" s="2"/>
      <c r="E99" s="2"/>
      <c r="F99" s="2" t="s">
        <v>103</v>
      </c>
      <c r="G99" s="2"/>
      <c r="H99" s="2"/>
      <c r="I99" s="6"/>
      <c r="J99" s="7"/>
      <c r="K99" s="6"/>
      <c r="L99" s="7"/>
      <c r="M99" s="6"/>
      <c r="N99" s="7"/>
      <c r="O99" s="6"/>
      <c r="P99" s="7"/>
      <c r="Q99" s="6"/>
      <c r="R99" s="7"/>
      <c r="S99" s="6"/>
      <c r="T99" s="7"/>
      <c r="U99" s="6"/>
      <c r="V99" s="7"/>
      <c r="W99" s="6"/>
      <c r="X99" s="7"/>
      <c r="Y99" s="6"/>
      <c r="Z99" s="7"/>
      <c r="AA99" s="6"/>
      <c r="AB99" s="7"/>
      <c r="AC99" s="6"/>
      <c r="AD99" s="7"/>
      <c r="AE99" s="6"/>
      <c r="AF99" s="7"/>
      <c r="AG99" s="7"/>
      <c r="AH99" s="6"/>
      <c r="AI99" s="7"/>
    </row>
    <row r="100" spans="1:35" x14ac:dyDescent="0.25">
      <c r="A100" s="2"/>
      <c r="B100" s="2"/>
      <c r="C100" s="2"/>
      <c r="D100" s="2"/>
      <c r="E100" s="2"/>
      <c r="F100" s="2"/>
      <c r="G100" s="2" t="s">
        <v>104</v>
      </c>
      <c r="H100" s="2"/>
      <c r="I100" s="6">
        <v>0</v>
      </c>
      <c r="J100" s="7"/>
      <c r="K100" s="6">
        <v>0</v>
      </c>
      <c r="L100" s="7"/>
      <c r="M100" s="6">
        <v>0</v>
      </c>
      <c r="N100" s="7"/>
      <c r="O100" s="6">
        <v>4500</v>
      </c>
      <c r="P100" s="7"/>
      <c r="Q100" s="6">
        <v>0</v>
      </c>
      <c r="R100" s="7"/>
      <c r="S100" s="6">
        <v>150</v>
      </c>
      <c r="T100" s="7"/>
      <c r="U100" s="6">
        <v>0</v>
      </c>
      <c r="V100" s="7"/>
      <c r="W100" s="6">
        <v>0</v>
      </c>
      <c r="X100" s="7"/>
      <c r="Y100" s="6">
        <v>0</v>
      </c>
      <c r="Z100" s="7"/>
      <c r="AA100" s="6">
        <v>0</v>
      </c>
      <c r="AB100" s="7"/>
      <c r="AC100" s="6">
        <v>0</v>
      </c>
      <c r="AD100" s="7"/>
      <c r="AE100" s="6">
        <v>0</v>
      </c>
      <c r="AF100" s="7"/>
      <c r="AG100" s="7"/>
      <c r="AH100" s="6">
        <f>ROUND(I100+K100+M100+O100+Q100+S100+U100+W100+Y100+AA100+AC100+AE100,5)</f>
        <v>4650</v>
      </c>
      <c r="AI100" s="7"/>
    </row>
    <row r="101" spans="1:35" ht="15.75" thickBot="1" x14ac:dyDescent="0.3">
      <c r="A101" s="2"/>
      <c r="B101" s="2"/>
      <c r="C101" s="2"/>
      <c r="D101" s="2"/>
      <c r="E101" s="2"/>
      <c r="F101" s="2"/>
      <c r="G101" s="2" t="s">
        <v>105</v>
      </c>
      <c r="H101" s="2"/>
      <c r="I101" s="9">
        <v>0</v>
      </c>
      <c r="J101" s="7"/>
      <c r="K101" s="9">
        <v>0</v>
      </c>
      <c r="L101" s="7"/>
      <c r="M101" s="9">
        <v>0</v>
      </c>
      <c r="N101" s="7"/>
      <c r="O101" s="9">
        <v>0</v>
      </c>
      <c r="P101" s="7"/>
      <c r="Q101" s="9">
        <v>0</v>
      </c>
      <c r="R101" s="7"/>
      <c r="S101" s="9">
        <v>0</v>
      </c>
      <c r="T101" s="7"/>
      <c r="U101" s="9">
        <v>0</v>
      </c>
      <c r="V101" s="7"/>
      <c r="W101" s="9">
        <v>0</v>
      </c>
      <c r="X101" s="7"/>
      <c r="Y101" s="9">
        <v>0</v>
      </c>
      <c r="Z101" s="7"/>
      <c r="AA101" s="9">
        <v>0</v>
      </c>
      <c r="AB101" s="7"/>
      <c r="AC101" s="9">
        <v>0</v>
      </c>
      <c r="AD101" s="7"/>
      <c r="AE101" s="9">
        <v>0</v>
      </c>
      <c r="AF101" s="7"/>
      <c r="AG101" s="7"/>
      <c r="AH101" s="9">
        <f>ROUND(I101+K101+M101+O101+Q101+S101+U101+W101+Y101+AA101+AC101+AE101,5)</f>
        <v>0</v>
      </c>
      <c r="AI101" s="7"/>
    </row>
    <row r="102" spans="1:35" x14ac:dyDescent="0.25">
      <c r="A102" s="2"/>
      <c r="B102" s="2"/>
      <c r="C102" s="2"/>
      <c r="D102" s="2"/>
      <c r="E102" s="2"/>
      <c r="F102" s="2" t="s">
        <v>106</v>
      </c>
      <c r="G102" s="2"/>
      <c r="H102" s="2"/>
      <c r="I102" s="6">
        <f>ROUND(SUM(I99:I101),5)</f>
        <v>0</v>
      </c>
      <c r="J102" s="7"/>
      <c r="K102" s="6">
        <f>ROUND(SUM(K99:K101),5)</f>
        <v>0</v>
      </c>
      <c r="L102" s="7"/>
      <c r="M102" s="6">
        <f>ROUND(SUM(M99:M101),5)</f>
        <v>0</v>
      </c>
      <c r="N102" s="7"/>
      <c r="O102" s="6">
        <f>ROUND(SUM(O99:O101),5)</f>
        <v>4500</v>
      </c>
      <c r="P102" s="7"/>
      <c r="Q102" s="6">
        <f>ROUND(SUM(Q99:Q101),5)</f>
        <v>0</v>
      </c>
      <c r="R102" s="7"/>
      <c r="S102" s="6">
        <f>ROUND(SUM(S99:S101),5)</f>
        <v>150</v>
      </c>
      <c r="T102" s="7"/>
      <c r="U102" s="6">
        <f>ROUND(SUM(U99:U101),5)</f>
        <v>0</v>
      </c>
      <c r="V102" s="7"/>
      <c r="W102" s="6">
        <f>ROUND(SUM(W99:W101),5)</f>
        <v>0</v>
      </c>
      <c r="X102" s="7"/>
      <c r="Y102" s="6">
        <f>ROUND(SUM(Y99:Y101),5)</f>
        <v>0</v>
      </c>
      <c r="Z102" s="7"/>
      <c r="AA102" s="6">
        <f>ROUND(SUM(AA99:AA101),5)</f>
        <v>0</v>
      </c>
      <c r="AB102" s="7"/>
      <c r="AC102" s="6">
        <f>ROUND(SUM(AC99:AC101),5)</f>
        <v>0</v>
      </c>
      <c r="AD102" s="7"/>
      <c r="AE102" s="6">
        <f>ROUND(SUM(AE99:AE101),5)</f>
        <v>0</v>
      </c>
      <c r="AF102" s="7"/>
      <c r="AG102" s="7"/>
      <c r="AH102" s="6">
        <f>ROUND(I102+K102+M102+O102+Q102+S102+U102+W102+Y102+AA102+AC102+AE102,5)</f>
        <v>4650</v>
      </c>
      <c r="AI102" s="7"/>
    </row>
    <row r="103" spans="1:35" x14ac:dyDescent="0.25">
      <c r="A103" s="2"/>
      <c r="B103" s="2"/>
      <c r="C103" s="2"/>
      <c r="D103" s="2"/>
      <c r="E103" s="2"/>
      <c r="F103" s="2" t="s">
        <v>59</v>
      </c>
      <c r="G103" s="2"/>
      <c r="H103" s="2"/>
      <c r="I103" s="6"/>
      <c r="J103" s="7"/>
      <c r="K103" s="6"/>
      <c r="L103" s="7"/>
      <c r="M103" s="6"/>
      <c r="N103" s="7"/>
      <c r="O103" s="6"/>
      <c r="P103" s="7"/>
      <c r="Q103" s="6"/>
      <c r="R103" s="7"/>
      <c r="S103" s="6"/>
      <c r="T103" s="7"/>
      <c r="U103" s="6"/>
      <c r="V103" s="7"/>
      <c r="W103" s="6"/>
      <c r="X103" s="7"/>
      <c r="Y103" s="6"/>
      <c r="Z103" s="7"/>
      <c r="AA103" s="6"/>
      <c r="AB103" s="7"/>
      <c r="AC103" s="6"/>
      <c r="AD103" s="7"/>
      <c r="AE103" s="6"/>
      <c r="AF103" s="7"/>
      <c r="AG103" s="7"/>
      <c r="AH103" s="6"/>
      <c r="AI103" s="7"/>
    </row>
    <row r="104" spans="1:35" x14ac:dyDescent="0.25">
      <c r="A104" s="2"/>
      <c r="B104" s="2"/>
      <c r="C104" s="2"/>
      <c r="D104" s="2"/>
      <c r="E104" s="2"/>
      <c r="F104" s="2"/>
      <c r="G104" s="2" t="s">
        <v>107</v>
      </c>
      <c r="H104" s="2"/>
      <c r="I104" s="6">
        <v>0</v>
      </c>
      <c r="J104" s="7"/>
      <c r="K104" s="6">
        <v>0</v>
      </c>
      <c r="L104" s="7"/>
      <c r="M104" s="6">
        <v>0</v>
      </c>
      <c r="N104" s="7"/>
      <c r="O104" s="6">
        <v>0</v>
      </c>
      <c r="P104" s="7"/>
      <c r="Q104" s="6">
        <v>0</v>
      </c>
      <c r="R104" s="7"/>
      <c r="S104" s="6">
        <v>0</v>
      </c>
      <c r="T104" s="7"/>
      <c r="U104" s="6">
        <v>0</v>
      </c>
      <c r="V104" s="7"/>
      <c r="W104" s="6">
        <v>0</v>
      </c>
      <c r="X104" s="7"/>
      <c r="Y104" s="6">
        <v>0</v>
      </c>
      <c r="Z104" s="7"/>
      <c r="AA104" s="6">
        <v>0</v>
      </c>
      <c r="AB104" s="7"/>
      <c r="AC104" s="6">
        <v>0</v>
      </c>
      <c r="AD104" s="7"/>
      <c r="AE104" s="6">
        <v>0</v>
      </c>
      <c r="AF104" s="7"/>
      <c r="AG104" s="7"/>
      <c r="AH104" s="6">
        <f>ROUND(I104+K104+M104+O104+Q104+S104+U104+W104+Y104+AA104+AC104+AE104,5)</f>
        <v>0</v>
      </c>
      <c r="AI104" s="7"/>
    </row>
    <row r="105" spans="1:35" x14ac:dyDescent="0.25">
      <c r="A105" s="2"/>
      <c r="B105" s="2"/>
      <c r="C105" s="2"/>
      <c r="D105" s="2"/>
      <c r="E105" s="2"/>
      <c r="F105" s="2"/>
      <c r="G105" s="2" t="s">
        <v>108</v>
      </c>
      <c r="H105" s="2"/>
      <c r="I105" s="6">
        <v>0</v>
      </c>
      <c r="J105" s="7"/>
      <c r="K105" s="6">
        <v>0</v>
      </c>
      <c r="L105" s="7"/>
      <c r="M105" s="6">
        <v>0</v>
      </c>
      <c r="N105" s="7"/>
      <c r="O105" s="6">
        <v>0</v>
      </c>
      <c r="P105" s="7"/>
      <c r="Q105" s="6">
        <v>0</v>
      </c>
      <c r="R105" s="7"/>
      <c r="S105" s="6">
        <v>0</v>
      </c>
      <c r="T105" s="7"/>
      <c r="U105" s="6">
        <v>0</v>
      </c>
      <c r="V105" s="7"/>
      <c r="W105" s="6">
        <v>0</v>
      </c>
      <c r="X105" s="7"/>
      <c r="Y105" s="6">
        <v>0</v>
      </c>
      <c r="Z105" s="7"/>
      <c r="AA105" s="6">
        <v>0</v>
      </c>
      <c r="AB105" s="7"/>
      <c r="AC105" s="6">
        <v>0</v>
      </c>
      <c r="AD105" s="7"/>
      <c r="AE105" s="6">
        <v>0</v>
      </c>
      <c r="AF105" s="7"/>
      <c r="AG105" s="7"/>
      <c r="AH105" s="6">
        <f>ROUND(I105+K105+M105+O105+Q105+S105+U105+W105+Y105+AA105+AC105+AE105,5)</f>
        <v>0</v>
      </c>
      <c r="AI105" s="7"/>
    </row>
    <row r="106" spans="1:35" x14ac:dyDescent="0.25">
      <c r="A106" s="2"/>
      <c r="B106" s="2"/>
      <c r="C106" s="2"/>
      <c r="D106" s="2"/>
      <c r="E106" s="2"/>
      <c r="F106" s="2"/>
      <c r="G106" s="2" t="s">
        <v>109</v>
      </c>
      <c r="H106" s="2"/>
      <c r="I106" s="6">
        <v>0</v>
      </c>
      <c r="J106" s="7"/>
      <c r="K106" s="6">
        <v>0</v>
      </c>
      <c r="L106" s="7"/>
      <c r="M106" s="6">
        <v>0</v>
      </c>
      <c r="N106" s="7"/>
      <c r="O106" s="6">
        <v>0</v>
      </c>
      <c r="P106" s="7"/>
      <c r="Q106" s="6">
        <v>0</v>
      </c>
      <c r="R106" s="7"/>
      <c r="S106" s="6">
        <v>0</v>
      </c>
      <c r="T106" s="7"/>
      <c r="U106" s="6">
        <v>0</v>
      </c>
      <c r="V106" s="7"/>
      <c r="W106" s="6">
        <v>0</v>
      </c>
      <c r="X106" s="7"/>
      <c r="Y106" s="6">
        <v>0</v>
      </c>
      <c r="Z106" s="7"/>
      <c r="AA106" s="6">
        <v>0</v>
      </c>
      <c r="AB106" s="7"/>
      <c r="AC106" s="6">
        <v>0</v>
      </c>
      <c r="AD106" s="7"/>
      <c r="AE106" s="6">
        <v>0</v>
      </c>
      <c r="AF106" s="7"/>
      <c r="AG106" s="7"/>
      <c r="AH106" s="6">
        <f>ROUND(I106+K106+M106+O106+Q106+S106+U106+W106+Y106+AA106+AC106+AE106,5)</f>
        <v>0</v>
      </c>
      <c r="AI106" s="7"/>
    </row>
    <row r="107" spans="1:35" ht="15.75" thickBot="1" x14ac:dyDescent="0.3">
      <c r="A107" s="2"/>
      <c r="B107" s="2"/>
      <c r="C107" s="2"/>
      <c r="D107" s="2"/>
      <c r="E107" s="2"/>
      <c r="F107" s="2"/>
      <c r="G107" s="2" t="s">
        <v>110</v>
      </c>
      <c r="H107" s="2"/>
      <c r="I107" s="9">
        <v>1200</v>
      </c>
      <c r="J107" s="7"/>
      <c r="K107" s="9">
        <v>1200</v>
      </c>
      <c r="L107" s="7"/>
      <c r="M107" s="9">
        <v>1200</v>
      </c>
      <c r="N107" s="7"/>
      <c r="O107" s="9">
        <v>1200</v>
      </c>
      <c r="P107" s="7"/>
      <c r="Q107" s="9">
        <v>1200</v>
      </c>
      <c r="R107" s="7"/>
      <c r="S107" s="9">
        <v>1200</v>
      </c>
      <c r="T107" s="7"/>
      <c r="U107" s="9">
        <v>1200</v>
      </c>
      <c r="V107" s="7"/>
      <c r="W107" s="9">
        <v>1200</v>
      </c>
      <c r="X107" s="7"/>
      <c r="Y107" s="9">
        <v>1200</v>
      </c>
      <c r="Z107" s="7"/>
      <c r="AA107" s="9">
        <v>1200</v>
      </c>
      <c r="AB107" s="7"/>
      <c r="AC107" s="9">
        <v>1200</v>
      </c>
      <c r="AD107" s="7"/>
      <c r="AE107" s="9">
        <v>1122.58</v>
      </c>
      <c r="AF107" s="7"/>
      <c r="AG107" s="7"/>
      <c r="AH107" s="9">
        <f>ROUND(I107+K107+M107+O107+Q107+S107+U107+W107+Y107+AA107+AC107+AE107,5)</f>
        <v>14322.58</v>
      </c>
      <c r="AI107" s="7"/>
    </row>
    <row r="108" spans="1:35" x14ac:dyDescent="0.25">
      <c r="A108" s="2"/>
      <c r="B108" s="2"/>
      <c r="C108" s="2"/>
      <c r="D108" s="2"/>
      <c r="E108" s="2"/>
      <c r="F108" s="2" t="s">
        <v>111</v>
      </c>
      <c r="G108" s="2"/>
      <c r="H108" s="2"/>
      <c r="I108" s="6">
        <f>ROUND(SUM(I103:I107),5)</f>
        <v>1200</v>
      </c>
      <c r="J108" s="7"/>
      <c r="K108" s="6">
        <f>ROUND(SUM(K103:K107),5)</f>
        <v>1200</v>
      </c>
      <c r="L108" s="7"/>
      <c r="M108" s="6">
        <f>ROUND(SUM(M103:M107),5)</f>
        <v>1200</v>
      </c>
      <c r="N108" s="7"/>
      <c r="O108" s="6">
        <f>ROUND(SUM(O103:O107),5)</f>
        <v>1200</v>
      </c>
      <c r="P108" s="7"/>
      <c r="Q108" s="6">
        <f>ROUND(SUM(Q103:Q107),5)</f>
        <v>1200</v>
      </c>
      <c r="R108" s="7"/>
      <c r="S108" s="6">
        <f>ROUND(SUM(S103:S107),5)</f>
        <v>1200</v>
      </c>
      <c r="T108" s="7"/>
      <c r="U108" s="6">
        <f>ROUND(SUM(U103:U107),5)</f>
        <v>1200</v>
      </c>
      <c r="V108" s="7"/>
      <c r="W108" s="6">
        <f>ROUND(SUM(W103:W107),5)</f>
        <v>1200</v>
      </c>
      <c r="X108" s="7"/>
      <c r="Y108" s="6">
        <f>ROUND(SUM(Y103:Y107),5)</f>
        <v>1200</v>
      </c>
      <c r="Z108" s="7"/>
      <c r="AA108" s="6">
        <f>ROUND(SUM(AA103:AA107),5)</f>
        <v>1200</v>
      </c>
      <c r="AB108" s="7"/>
      <c r="AC108" s="6">
        <f>ROUND(SUM(AC103:AC107),5)</f>
        <v>1200</v>
      </c>
      <c r="AD108" s="7"/>
      <c r="AE108" s="6">
        <f>ROUND(SUM(AE103:AE107),5)</f>
        <v>1122.58</v>
      </c>
      <c r="AF108" s="7"/>
      <c r="AG108" s="7"/>
      <c r="AH108" s="6">
        <f>ROUND(I108+K108+M108+O108+Q108+S108+U108+W108+Y108+AA108+AC108+AE108,5)</f>
        <v>14322.58</v>
      </c>
      <c r="AI108" s="7"/>
    </row>
    <row r="109" spans="1:35" x14ac:dyDescent="0.25">
      <c r="A109" s="2"/>
      <c r="B109" s="2"/>
      <c r="C109" s="2"/>
      <c r="D109" s="2"/>
      <c r="E109" s="2"/>
      <c r="F109" s="2" t="s">
        <v>112</v>
      </c>
      <c r="G109" s="2"/>
      <c r="H109" s="2"/>
      <c r="I109" s="6"/>
      <c r="J109" s="7"/>
      <c r="K109" s="6"/>
      <c r="L109" s="7"/>
      <c r="M109" s="6"/>
      <c r="N109" s="7"/>
      <c r="O109" s="6"/>
      <c r="P109" s="7"/>
      <c r="Q109" s="6"/>
      <c r="R109" s="7"/>
      <c r="S109" s="6"/>
      <c r="T109" s="7"/>
      <c r="U109" s="6"/>
      <c r="V109" s="7"/>
      <c r="W109" s="6"/>
      <c r="X109" s="7"/>
      <c r="Y109" s="6"/>
      <c r="Z109" s="7"/>
      <c r="AA109" s="6"/>
      <c r="AB109" s="7"/>
      <c r="AC109" s="6"/>
      <c r="AD109" s="7"/>
      <c r="AE109" s="6"/>
      <c r="AF109" s="7"/>
      <c r="AG109" s="7"/>
      <c r="AH109" s="6"/>
      <c r="AI109" s="7"/>
    </row>
    <row r="110" spans="1:35" x14ac:dyDescent="0.25">
      <c r="A110" s="2"/>
      <c r="B110" s="2"/>
      <c r="C110" s="2"/>
      <c r="D110" s="2"/>
      <c r="E110" s="2"/>
      <c r="F110" s="2"/>
      <c r="G110" s="2" t="s">
        <v>113</v>
      </c>
      <c r="H110" s="2"/>
      <c r="I110" s="6"/>
      <c r="J110" s="7"/>
      <c r="K110" s="6"/>
      <c r="L110" s="7"/>
      <c r="M110" s="6"/>
      <c r="N110" s="7"/>
      <c r="O110" s="6"/>
      <c r="P110" s="7"/>
      <c r="Q110" s="6"/>
      <c r="R110" s="7"/>
      <c r="S110" s="6"/>
      <c r="T110" s="7"/>
      <c r="U110" s="6"/>
      <c r="V110" s="7"/>
      <c r="W110" s="6"/>
      <c r="X110" s="7"/>
      <c r="Y110" s="6"/>
      <c r="Z110" s="7"/>
      <c r="AA110" s="6"/>
      <c r="AB110" s="7"/>
      <c r="AC110" s="6"/>
      <c r="AD110" s="7"/>
      <c r="AE110" s="6"/>
      <c r="AF110" s="7"/>
      <c r="AG110" s="7"/>
      <c r="AH110" s="6"/>
      <c r="AI110" s="7"/>
    </row>
    <row r="111" spans="1:35" x14ac:dyDescent="0.25">
      <c r="A111" s="2"/>
      <c r="B111" s="2"/>
      <c r="C111" s="2"/>
      <c r="D111" s="2"/>
      <c r="E111" s="2"/>
      <c r="F111" s="2"/>
      <c r="G111" s="2"/>
      <c r="H111" s="2" t="s">
        <v>114</v>
      </c>
      <c r="I111" s="6">
        <v>0</v>
      </c>
      <c r="J111" s="7"/>
      <c r="K111" s="6">
        <v>0</v>
      </c>
      <c r="L111" s="7"/>
      <c r="M111" s="6">
        <v>0</v>
      </c>
      <c r="N111" s="7"/>
      <c r="O111" s="6">
        <v>0</v>
      </c>
      <c r="P111" s="7"/>
      <c r="Q111" s="6">
        <v>0</v>
      </c>
      <c r="R111" s="7"/>
      <c r="S111" s="6">
        <v>0</v>
      </c>
      <c r="T111" s="7"/>
      <c r="U111" s="6">
        <v>0</v>
      </c>
      <c r="V111" s="7"/>
      <c r="W111" s="6">
        <v>0</v>
      </c>
      <c r="X111" s="7"/>
      <c r="Y111" s="6">
        <v>0</v>
      </c>
      <c r="Z111" s="7"/>
      <c r="AA111" s="6">
        <v>0</v>
      </c>
      <c r="AB111" s="7"/>
      <c r="AC111" s="6">
        <v>0</v>
      </c>
      <c r="AD111" s="7"/>
      <c r="AE111" s="6">
        <v>0</v>
      </c>
      <c r="AF111" s="7"/>
      <c r="AG111" s="7"/>
      <c r="AH111" s="6">
        <f t="shared" ref="AH111:AH133" si="5">ROUND(I111+K111+M111+O111+Q111+S111+U111+W111+Y111+AA111+AC111+AE111,5)</f>
        <v>0</v>
      </c>
      <c r="AI111" s="7"/>
    </row>
    <row r="112" spans="1:35" ht="15.75" thickBot="1" x14ac:dyDescent="0.3">
      <c r="A112" s="2"/>
      <c r="B112" s="2"/>
      <c r="C112" s="2"/>
      <c r="D112" s="2"/>
      <c r="E112" s="2"/>
      <c r="F112" s="2"/>
      <c r="G112" s="2"/>
      <c r="H112" s="2" t="s">
        <v>115</v>
      </c>
      <c r="I112" s="9">
        <v>0</v>
      </c>
      <c r="J112" s="7"/>
      <c r="K112" s="9">
        <v>0</v>
      </c>
      <c r="L112" s="7"/>
      <c r="M112" s="9">
        <v>0</v>
      </c>
      <c r="N112" s="7"/>
      <c r="O112" s="9">
        <v>0</v>
      </c>
      <c r="P112" s="7"/>
      <c r="Q112" s="9">
        <v>0</v>
      </c>
      <c r="R112" s="7"/>
      <c r="S112" s="9">
        <v>0</v>
      </c>
      <c r="T112" s="7"/>
      <c r="U112" s="9">
        <v>0</v>
      </c>
      <c r="V112" s="7"/>
      <c r="W112" s="9">
        <v>0</v>
      </c>
      <c r="X112" s="7"/>
      <c r="Y112" s="9">
        <v>0</v>
      </c>
      <c r="Z112" s="7"/>
      <c r="AA112" s="9">
        <v>0</v>
      </c>
      <c r="AB112" s="7"/>
      <c r="AC112" s="9">
        <v>0</v>
      </c>
      <c r="AD112" s="7"/>
      <c r="AE112" s="9">
        <v>0</v>
      </c>
      <c r="AF112" s="7"/>
      <c r="AG112" s="7"/>
      <c r="AH112" s="9">
        <f t="shared" si="5"/>
        <v>0</v>
      </c>
      <c r="AI112" s="7"/>
    </row>
    <row r="113" spans="1:35" x14ac:dyDescent="0.25">
      <c r="A113" s="2"/>
      <c r="B113" s="2"/>
      <c r="C113" s="2"/>
      <c r="D113" s="2"/>
      <c r="E113" s="2"/>
      <c r="F113" s="2"/>
      <c r="G113" s="2" t="s">
        <v>116</v>
      </c>
      <c r="H113" s="2"/>
      <c r="I113" s="6">
        <f>ROUND(SUM(I110:I112),5)</f>
        <v>0</v>
      </c>
      <c r="J113" s="7"/>
      <c r="K113" s="6">
        <f>ROUND(SUM(K110:K112),5)</f>
        <v>0</v>
      </c>
      <c r="L113" s="7"/>
      <c r="M113" s="6">
        <f>ROUND(SUM(M110:M112),5)</f>
        <v>0</v>
      </c>
      <c r="N113" s="7"/>
      <c r="O113" s="6">
        <f>ROUND(SUM(O110:O112),5)</f>
        <v>0</v>
      </c>
      <c r="P113" s="7"/>
      <c r="Q113" s="6">
        <f>ROUND(SUM(Q110:Q112),5)</f>
        <v>0</v>
      </c>
      <c r="R113" s="7"/>
      <c r="S113" s="6">
        <f>ROUND(SUM(S110:S112),5)</f>
        <v>0</v>
      </c>
      <c r="T113" s="7"/>
      <c r="U113" s="6">
        <f>ROUND(SUM(U110:U112),5)</f>
        <v>0</v>
      </c>
      <c r="V113" s="7"/>
      <c r="W113" s="6">
        <f>ROUND(SUM(W110:W112),5)</f>
        <v>0</v>
      </c>
      <c r="X113" s="7"/>
      <c r="Y113" s="6">
        <f>ROUND(SUM(Y110:Y112),5)</f>
        <v>0</v>
      </c>
      <c r="Z113" s="7"/>
      <c r="AA113" s="6">
        <f>ROUND(SUM(AA110:AA112),5)</f>
        <v>0</v>
      </c>
      <c r="AB113" s="7"/>
      <c r="AC113" s="6">
        <f>ROUND(SUM(AC110:AC112),5)</f>
        <v>0</v>
      </c>
      <c r="AD113" s="7"/>
      <c r="AE113" s="6">
        <f>ROUND(SUM(AE110:AE112),5)</f>
        <v>0</v>
      </c>
      <c r="AF113" s="7"/>
      <c r="AG113" s="7"/>
      <c r="AH113" s="6">
        <f t="shared" si="5"/>
        <v>0</v>
      </c>
      <c r="AI113" s="7"/>
    </row>
    <row r="114" spans="1:35" x14ac:dyDescent="0.25">
      <c r="A114" s="2"/>
      <c r="B114" s="2"/>
      <c r="C114" s="2"/>
      <c r="D114" s="2"/>
      <c r="E114" s="2"/>
      <c r="F114" s="2"/>
      <c r="G114" s="2" t="s">
        <v>117</v>
      </c>
      <c r="H114" s="2"/>
      <c r="I114" s="6">
        <v>0</v>
      </c>
      <c r="J114" s="7"/>
      <c r="K114" s="6">
        <v>0</v>
      </c>
      <c r="L114" s="7"/>
      <c r="M114" s="6">
        <v>0</v>
      </c>
      <c r="N114" s="7"/>
      <c r="O114" s="6">
        <v>0</v>
      </c>
      <c r="P114" s="7"/>
      <c r="Q114" s="6">
        <v>0</v>
      </c>
      <c r="R114" s="7"/>
      <c r="S114" s="6">
        <v>0</v>
      </c>
      <c r="T114" s="7"/>
      <c r="U114" s="6">
        <v>0</v>
      </c>
      <c r="V114" s="7"/>
      <c r="W114" s="6">
        <v>0</v>
      </c>
      <c r="X114" s="7"/>
      <c r="Y114" s="6">
        <v>0</v>
      </c>
      <c r="Z114" s="7"/>
      <c r="AA114" s="6">
        <v>0</v>
      </c>
      <c r="AB114" s="7"/>
      <c r="AC114" s="6">
        <v>0</v>
      </c>
      <c r="AD114" s="7"/>
      <c r="AE114" s="6">
        <v>0</v>
      </c>
      <c r="AF114" s="7"/>
      <c r="AG114" s="7"/>
      <c r="AH114" s="6">
        <f t="shared" si="5"/>
        <v>0</v>
      </c>
      <c r="AI114" s="7"/>
    </row>
    <row r="115" spans="1:35" x14ac:dyDescent="0.25">
      <c r="A115" s="2"/>
      <c r="B115" s="2"/>
      <c r="C115" s="2"/>
      <c r="D115" s="2"/>
      <c r="E115" s="2"/>
      <c r="F115" s="2"/>
      <c r="G115" s="2" t="s">
        <v>118</v>
      </c>
      <c r="H115" s="2"/>
      <c r="I115" s="6">
        <v>500</v>
      </c>
      <c r="J115" s="7"/>
      <c r="K115" s="6">
        <v>500</v>
      </c>
      <c r="L115" s="7"/>
      <c r="M115" s="6">
        <v>500</v>
      </c>
      <c r="N115" s="7"/>
      <c r="O115" s="6">
        <v>500</v>
      </c>
      <c r="P115" s="7"/>
      <c r="Q115" s="6">
        <v>500</v>
      </c>
      <c r="R115" s="7"/>
      <c r="S115" s="6">
        <v>500</v>
      </c>
      <c r="T115" s="7"/>
      <c r="U115" s="6">
        <v>500</v>
      </c>
      <c r="V115" s="7"/>
      <c r="W115" s="6">
        <v>500</v>
      </c>
      <c r="X115" s="7"/>
      <c r="Y115" s="6">
        <v>500</v>
      </c>
      <c r="Z115" s="7"/>
      <c r="AA115" s="6">
        <v>500</v>
      </c>
      <c r="AB115" s="7"/>
      <c r="AC115" s="6">
        <v>500</v>
      </c>
      <c r="AD115" s="7"/>
      <c r="AE115" s="6">
        <v>467.74</v>
      </c>
      <c r="AF115" s="7"/>
      <c r="AG115" s="7"/>
      <c r="AH115" s="6">
        <f t="shared" si="5"/>
        <v>5967.74</v>
      </c>
      <c r="AI115" s="7"/>
    </row>
    <row r="116" spans="1:35" x14ac:dyDescent="0.25">
      <c r="A116" s="2"/>
      <c r="B116" s="2"/>
      <c r="C116" s="2"/>
      <c r="D116" s="2"/>
      <c r="E116" s="2"/>
      <c r="F116" s="2"/>
      <c r="G116" s="2" t="s">
        <v>119</v>
      </c>
      <c r="H116" s="2"/>
      <c r="I116" s="6">
        <v>0</v>
      </c>
      <c r="J116" s="7"/>
      <c r="K116" s="6">
        <v>0</v>
      </c>
      <c r="L116" s="7"/>
      <c r="M116" s="6">
        <v>0</v>
      </c>
      <c r="N116" s="7"/>
      <c r="O116" s="6">
        <v>0</v>
      </c>
      <c r="P116" s="7"/>
      <c r="Q116" s="6">
        <v>0</v>
      </c>
      <c r="R116" s="7"/>
      <c r="S116" s="6">
        <v>0</v>
      </c>
      <c r="T116" s="7"/>
      <c r="U116" s="6">
        <v>0</v>
      </c>
      <c r="V116" s="7"/>
      <c r="W116" s="6">
        <v>0</v>
      </c>
      <c r="X116" s="7"/>
      <c r="Y116" s="6">
        <v>0</v>
      </c>
      <c r="Z116" s="7"/>
      <c r="AA116" s="6">
        <v>0</v>
      </c>
      <c r="AB116" s="7"/>
      <c r="AC116" s="6">
        <v>0</v>
      </c>
      <c r="AD116" s="7"/>
      <c r="AE116" s="6">
        <v>0</v>
      </c>
      <c r="AF116" s="7"/>
      <c r="AG116" s="7"/>
      <c r="AH116" s="6">
        <f t="shared" si="5"/>
        <v>0</v>
      </c>
      <c r="AI116" s="7"/>
    </row>
    <row r="117" spans="1:35" x14ac:dyDescent="0.25">
      <c r="A117" s="2"/>
      <c r="B117" s="2"/>
      <c r="C117" s="2"/>
      <c r="D117" s="2"/>
      <c r="E117" s="2"/>
      <c r="F117" s="2"/>
      <c r="G117" s="2" t="s">
        <v>120</v>
      </c>
      <c r="H117" s="2"/>
      <c r="I117" s="6">
        <v>0</v>
      </c>
      <c r="J117" s="7"/>
      <c r="K117" s="6">
        <v>0</v>
      </c>
      <c r="L117" s="7"/>
      <c r="M117" s="6">
        <v>0</v>
      </c>
      <c r="N117" s="7"/>
      <c r="O117" s="6">
        <v>0</v>
      </c>
      <c r="P117" s="7"/>
      <c r="Q117" s="6">
        <v>0</v>
      </c>
      <c r="R117" s="7"/>
      <c r="S117" s="6">
        <v>0</v>
      </c>
      <c r="T117" s="7"/>
      <c r="U117" s="6">
        <v>0</v>
      </c>
      <c r="V117" s="7"/>
      <c r="W117" s="6">
        <v>0</v>
      </c>
      <c r="X117" s="7"/>
      <c r="Y117" s="6">
        <v>0</v>
      </c>
      <c r="Z117" s="7"/>
      <c r="AA117" s="6">
        <v>0</v>
      </c>
      <c r="AB117" s="7"/>
      <c r="AC117" s="6">
        <v>0</v>
      </c>
      <c r="AD117" s="7"/>
      <c r="AE117" s="6">
        <v>0</v>
      </c>
      <c r="AF117" s="7"/>
      <c r="AG117" s="7"/>
      <c r="AH117" s="6">
        <f t="shared" si="5"/>
        <v>0</v>
      </c>
      <c r="AI117" s="7"/>
    </row>
    <row r="118" spans="1:35" ht="15.75" thickBot="1" x14ac:dyDescent="0.3">
      <c r="A118" s="2"/>
      <c r="B118" s="2"/>
      <c r="C118" s="2"/>
      <c r="D118" s="2"/>
      <c r="E118" s="2"/>
      <c r="F118" s="2"/>
      <c r="G118" s="2" t="s">
        <v>121</v>
      </c>
      <c r="H118" s="2"/>
      <c r="I118" s="9">
        <v>0</v>
      </c>
      <c r="J118" s="7"/>
      <c r="K118" s="9">
        <v>0</v>
      </c>
      <c r="L118" s="7"/>
      <c r="M118" s="9">
        <v>0</v>
      </c>
      <c r="N118" s="7"/>
      <c r="O118" s="9">
        <v>0</v>
      </c>
      <c r="P118" s="7"/>
      <c r="Q118" s="9">
        <v>0</v>
      </c>
      <c r="R118" s="7"/>
      <c r="S118" s="9">
        <v>0</v>
      </c>
      <c r="T118" s="7"/>
      <c r="U118" s="9">
        <v>0</v>
      </c>
      <c r="V118" s="7"/>
      <c r="W118" s="9">
        <v>0</v>
      </c>
      <c r="X118" s="7"/>
      <c r="Y118" s="9">
        <v>0</v>
      </c>
      <c r="Z118" s="7"/>
      <c r="AA118" s="9">
        <v>0</v>
      </c>
      <c r="AB118" s="7"/>
      <c r="AC118" s="9">
        <v>0</v>
      </c>
      <c r="AD118" s="7"/>
      <c r="AE118" s="9">
        <v>0</v>
      </c>
      <c r="AF118" s="7"/>
      <c r="AG118" s="7"/>
      <c r="AH118" s="9">
        <f t="shared" si="5"/>
        <v>0</v>
      </c>
      <c r="AI118" s="7"/>
    </row>
    <row r="119" spans="1:35" x14ac:dyDescent="0.25">
      <c r="A119" s="2"/>
      <c r="B119" s="2"/>
      <c r="C119" s="2"/>
      <c r="D119" s="2"/>
      <c r="E119" s="2"/>
      <c r="F119" s="2" t="s">
        <v>122</v>
      </c>
      <c r="G119" s="2"/>
      <c r="H119" s="2"/>
      <c r="I119" s="6">
        <f>ROUND(I109+SUM(I113:I118),5)</f>
        <v>500</v>
      </c>
      <c r="J119" s="7"/>
      <c r="K119" s="6">
        <f>ROUND(K109+SUM(K113:K118),5)</f>
        <v>500</v>
      </c>
      <c r="L119" s="7"/>
      <c r="M119" s="6">
        <f>ROUND(M109+SUM(M113:M118),5)</f>
        <v>500</v>
      </c>
      <c r="N119" s="7"/>
      <c r="O119" s="6">
        <f>ROUND(O109+SUM(O113:O118),5)</f>
        <v>500</v>
      </c>
      <c r="P119" s="7"/>
      <c r="Q119" s="6">
        <f>ROUND(Q109+SUM(Q113:Q118),5)</f>
        <v>500</v>
      </c>
      <c r="R119" s="7"/>
      <c r="S119" s="6">
        <f>ROUND(S109+SUM(S113:S118),5)</f>
        <v>500</v>
      </c>
      <c r="T119" s="7"/>
      <c r="U119" s="6">
        <f>ROUND(U109+SUM(U113:U118),5)</f>
        <v>500</v>
      </c>
      <c r="V119" s="7"/>
      <c r="W119" s="6">
        <f>ROUND(W109+SUM(W113:W118),5)</f>
        <v>500</v>
      </c>
      <c r="X119" s="7"/>
      <c r="Y119" s="6">
        <f>ROUND(Y109+SUM(Y113:Y118),5)</f>
        <v>500</v>
      </c>
      <c r="Z119" s="7"/>
      <c r="AA119" s="6">
        <f>ROUND(AA109+SUM(AA113:AA118),5)</f>
        <v>500</v>
      </c>
      <c r="AB119" s="7"/>
      <c r="AC119" s="6">
        <f>ROUND(AC109+SUM(AC113:AC118),5)</f>
        <v>500</v>
      </c>
      <c r="AD119" s="7"/>
      <c r="AE119" s="6">
        <f>ROUND(AE109+SUM(AE113:AE118),5)</f>
        <v>467.74</v>
      </c>
      <c r="AF119" s="7"/>
      <c r="AG119" s="7"/>
      <c r="AH119" s="6">
        <f t="shared" si="5"/>
        <v>5967.74</v>
      </c>
      <c r="AI119" s="7"/>
    </row>
    <row r="120" spans="1:35" x14ac:dyDescent="0.25">
      <c r="A120" s="2"/>
      <c r="B120" s="2"/>
      <c r="C120" s="2"/>
      <c r="D120" s="2"/>
      <c r="E120" s="2"/>
      <c r="F120" s="2" t="s">
        <v>123</v>
      </c>
      <c r="G120" s="2"/>
      <c r="H120" s="2"/>
      <c r="I120" s="6">
        <v>3000</v>
      </c>
      <c r="J120" s="7"/>
      <c r="K120" s="6">
        <v>1000</v>
      </c>
      <c r="L120" s="7"/>
      <c r="M120" s="6">
        <v>1000</v>
      </c>
      <c r="N120" s="7"/>
      <c r="O120" s="6">
        <v>1000</v>
      </c>
      <c r="P120" s="7"/>
      <c r="Q120" s="6">
        <v>1600</v>
      </c>
      <c r="R120" s="7"/>
      <c r="S120" s="6">
        <v>2000</v>
      </c>
      <c r="T120" s="7"/>
      <c r="U120" s="6">
        <v>600</v>
      </c>
      <c r="V120" s="7"/>
      <c r="W120" s="6">
        <v>600</v>
      </c>
      <c r="X120" s="7"/>
      <c r="Y120" s="6">
        <v>1000</v>
      </c>
      <c r="Z120" s="7"/>
      <c r="AA120" s="6">
        <v>600</v>
      </c>
      <c r="AB120" s="7"/>
      <c r="AC120" s="6">
        <v>600</v>
      </c>
      <c r="AD120" s="7"/>
      <c r="AE120" s="6">
        <v>935.48</v>
      </c>
      <c r="AF120" s="7"/>
      <c r="AG120" s="7"/>
      <c r="AH120" s="6">
        <f t="shared" si="5"/>
        <v>13935.48</v>
      </c>
      <c r="AI120" s="7"/>
    </row>
    <row r="121" spans="1:35" x14ac:dyDescent="0.25">
      <c r="A121" s="2"/>
      <c r="B121" s="2"/>
      <c r="C121" s="2"/>
      <c r="D121" s="2"/>
      <c r="E121" s="2"/>
      <c r="F121" s="2" t="s">
        <v>124</v>
      </c>
      <c r="G121" s="2"/>
      <c r="H121" s="2"/>
      <c r="I121" s="6">
        <v>600</v>
      </c>
      <c r="J121" s="7"/>
      <c r="K121" s="6">
        <v>600</v>
      </c>
      <c r="L121" s="7"/>
      <c r="M121" s="6">
        <v>600</v>
      </c>
      <c r="N121" s="7"/>
      <c r="O121" s="6">
        <v>600</v>
      </c>
      <c r="P121" s="7"/>
      <c r="Q121" s="6">
        <v>600</v>
      </c>
      <c r="R121" s="7"/>
      <c r="S121" s="6">
        <v>600</v>
      </c>
      <c r="T121" s="7"/>
      <c r="U121" s="6">
        <v>600</v>
      </c>
      <c r="V121" s="7"/>
      <c r="W121" s="6">
        <v>600</v>
      </c>
      <c r="X121" s="7"/>
      <c r="Y121" s="6">
        <v>600</v>
      </c>
      <c r="Z121" s="7"/>
      <c r="AA121" s="6">
        <v>600</v>
      </c>
      <c r="AB121" s="7"/>
      <c r="AC121" s="6">
        <v>600</v>
      </c>
      <c r="AD121" s="7"/>
      <c r="AE121" s="6">
        <v>561.29</v>
      </c>
      <c r="AF121" s="7"/>
      <c r="AG121" s="7"/>
      <c r="AH121" s="6">
        <f t="shared" si="5"/>
        <v>7161.29</v>
      </c>
      <c r="AI121" s="7"/>
    </row>
    <row r="122" spans="1:35" x14ac:dyDescent="0.25">
      <c r="A122" s="2"/>
      <c r="B122" s="2"/>
      <c r="C122" s="2"/>
      <c r="D122" s="2"/>
      <c r="E122" s="2"/>
      <c r="F122" s="2" t="s">
        <v>125</v>
      </c>
      <c r="G122" s="2"/>
      <c r="H122" s="2"/>
      <c r="I122" s="6">
        <v>0</v>
      </c>
      <c r="J122" s="7"/>
      <c r="K122" s="6">
        <v>2000</v>
      </c>
      <c r="L122" s="7"/>
      <c r="M122" s="6">
        <v>0</v>
      </c>
      <c r="N122" s="7"/>
      <c r="O122" s="6">
        <v>0</v>
      </c>
      <c r="P122" s="7"/>
      <c r="Q122" s="6">
        <v>0</v>
      </c>
      <c r="R122" s="7"/>
      <c r="S122" s="6">
        <v>0</v>
      </c>
      <c r="T122" s="7"/>
      <c r="U122" s="6">
        <v>0</v>
      </c>
      <c r="V122" s="7"/>
      <c r="W122" s="6">
        <v>0</v>
      </c>
      <c r="X122" s="7"/>
      <c r="Y122" s="6">
        <v>0</v>
      </c>
      <c r="Z122" s="7"/>
      <c r="AA122" s="6">
        <v>0</v>
      </c>
      <c r="AB122" s="7"/>
      <c r="AC122" s="6">
        <v>0</v>
      </c>
      <c r="AD122" s="7"/>
      <c r="AE122" s="6">
        <v>0</v>
      </c>
      <c r="AF122" s="7"/>
      <c r="AG122" s="7"/>
      <c r="AH122" s="6">
        <f t="shared" si="5"/>
        <v>2000</v>
      </c>
      <c r="AI122" s="7"/>
    </row>
    <row r="123" spans="1:35" x14ac:dyDescent="0.25">
      <c r="A123" s="2"/>
      <c r="B123" s="2"/>
      <c r="C123" s="2"/>
      <c r="D123" s="2"/>
      <c r="E123" s="2"/>
      <c r="F123" s="2" t="s">
        <v>126</v>
      </c>
      <c r="G123" s="2"/>
      <c r="H123" s="2"/>
      <c r="I123" s="6">
        <v>4200</v>
      </c>
      <c r="J123" s="7"/>
      <c r="K123" s="6">
        <v>4200</v>
      </c>
      <c r="L123" s="7"/>
      <c r="M123" s="6">
        <v>4200</v>
      </c>
      <c r="N123" s="7"/>
      <c r="O123" s="6">
        <v>4200</v>
      </c>
      <c r="P123" s="7"/>
      <c r="Q123" s="6">
        <v>4200</v>
      </c>
      <c r="R123" s="7"/>
      <c r="S123" s="6">
        <v>4200</v>
      </c>
      <c r="T123" s="7"/>
      <c r="U123" s="6">
        <v>4200</v>
      </c>
      <c r="V123" s="7"/>
      <c r="W123" s="6">
        <v>4200</v>
      </c>
      <c r="X123" s="7"/>
      <c r="Y123" s="6">
        <v>4200</v>
      </c>
      <c r="Z123" s="7"/>
      <c r="AA123" s="6">
        <v>4200</v>
      </c>
      <c r="AB123" s="7"/>
      <c r="AC123" s="6">
        <v>4200</v>
      </c>
      <c r="AD123" s="7"/>
      <c r="AE123" s="6">
        <v>3929.03</v>
      </c>
      <c r="AF123" s="7"/>
      <c r="AG123" s="7"/>
      <c r="AH123" s="6">
        <f t="shared" si="5"/>
        <v>50129.03</v>
      </c>
      <c r="AI123" s="7"/>
    </row>
    <row r="124" spans="1:35" x14ac:dyDescent="0.25">
      <c r="A124" s="2"/>
      <c r="B124" s="2"/>
      <c r="C124" s="2"/>
      <c r="D124" s="2"/>
      <c r="E124" s="2"/>
      <c r="F124" s="2" t="s">
        <v>127</v>
      </c>
      <c r="G124" s="2"/>
      <c r="H124" s="2"/>
      <c r="I124" s="6">
        <v>1700</v>
      </c>
      <c r="J124" s="7"/>
      <c r="K124" s="6">
        <v>1700</v>
      </c>
      <c r="L124" s="7"/>
      <c r="M124" s="6">
        <v>2000</v>
      </c>
      <c r="N124" s="7"/>
      <c r="O124" s="6">
        <v>1300</v>
      </c>
      <c r="P124" s="7"/>
      <c r="Q124" s="6">
        <v>1500</v>
      </c>
      <c r="R124" s="7"/>
      <c r="S124" s="6">
        <v>2000</v>
      </c>
      <c r="T124" s="7"/>
      <c r="U124" s="6">
        <v>1300</v>
      </c>
      <c r="V124" s="7"/>
      <c r="W124" s="6">
        <v>1300</v>
      </c>
      <c r="X124" s="7"/>
      <c r="Y124" s="6">
        <v>2000</v>
      </c>
      <c r="Z124" s="7"/>
      <c r="AA124" s="6">
        <v>1300</v>
      </c>
      <c r="AB124" s="7"/>
      <c r="AC124" s="6">
        <v>1300</v>
      </c>
      <c r="AD124" s="7"/>
      <c r="AE124" s="6">
        <v>1496.77</v>
      </c>
      <c r="AF124" s="7"/>
      <c r="AG124" s="7"/>
      <c r="AH124" s="6">
        <f t="shared" si="5"/>
        <v>18896.77</v>
      </c>
      <c r="AI124" s="7"/>
    </row>
    <row r="125" spans="1:35" x14ac:dyDescent="0.25">
      <c r="A125" s="2"/>
      <c r="B125" s="2"/>
      <c r="C125" s="2"/>
      <c r="D125" s="2"/>
      <c r="E125" s="2"/>
      <c r="F125" s="2" t="s">
        <v>128</v>
      </c>
      <c r="G125" s="2"/>
      <c r="H125" s="2"/>
      <c r="I125" s="6">
        <v>0</v>
      </c>
      <c r="J125" s="7"/>
      <c r="K125" s="6">
        <v>0</v>
      </c>
      <c r="L125" s="7"/>
      <c r="M125" s="6">
        <v>0</v>
      </c>
      <c r="N125" s="7"/>
      <c r="O125" s="6">
        <v>0</v>
      </c>
      <c r="P125" s="7"/>
      <c r="Q125" s="6">
        <v>0</v>
      </c>
      <c r="R125" s="7"/>
      <c r="S125" s="6">
        <v>0</v>
      </c>
      <c r="T125" s="7"/>
      <c r="U125" s="6">
        <v>0</v>
      </c>
      <c r="V125" s="7"/>
      <c r="W125" s="6">
        <v>500</v>
      </c>
      <c r="X125" s="7"/>
      <c r="Y125" s="6">
        <v>0</v>
      </c>
      <c r="Z125" s="7"/>
      <c r="AA125" s="6">
        <v>0</v>
      </c>
      <c r="AB125" s="7"/>
      <c r="AC125" s="6">
        <v>0</v>
      </c>
      <c r="AD125" s="7"/>
      <c r="AE125" s="6">
        <v>0</v>
      </c>
      <c r="AF125" s="7"/>
      <c r="AG125" s="7"/>
      <c r="AH125" s="6">
        <f t="shared" si="5"/>
        <v>500</v>
      </c>
      <c r="AI125" s="7"/>
    </row>
    <row r="126" spans="1:35" x14ac:dyDescent="0.25">
      <c r="A126" s="2"/>
      <c r="B126" s="2"/>
      <c r="C126" s="2"/>
      <c r="D126" s="2"/>
      <c r="E126" s="2"/>
      <c r="F126" s="2" t="s">
        <v>129</v>
      </c>
      <c r="G126" s="2"/>
      <c r="H126" s="2"/>
      <c r="I126" s="6">
        <v>2500</v>
      </c>
      <c r="J126" s="7"/>
      <c r="K126" s="6">
        <v>4500</v>
      </c>
      <c r="L126" s="7"/>
      <c r="M126" s="6">
        <v>4000</v>
      </c>
      <c r="N126" s="7"/>
      <c r="O126" s="6">
        <v>7000</v>
      </c>
      <c r="P126" s="7"/>
      <c r="Q126" s="6">
        <v>5000</v>
      </c>
      <c r="R126" s="7"/>
      <c r="S126" s="6">
        <v>6000</v>
      </c>
      <c r="T126" s="7"/>
      <c r="U126" s="6">
        <v>5000</v>
      </c>
      <c r="V126" s="7"/>
      <c r="W126" s="6">
        <v>6500</v>
      </c>
      <c r="X126" s="7"/>
      <c r="Y126" s="6">
        <v>6500</v>
      </c>
      <c r="Z126" s="7"/>
      <c r="AA126" s="6">
        <v>7000</v>
      </c>
      <c r="AB126" s="7"/>
      <c r="AC126" s="6">
        <v>8000</v>
      </c>
      <c r="AD126" s="7"/>
      <c r="AE126" s="6">
        <v>7483.87</v>
      </c>
      <c r="AF126" s="7"/>
      <c r="AG126" s="7"/>
      <c r="AH126" s="6">
        <f t="shared" si="5"/>
        <v>69483.87</v>
      </c>
      <c r="AI126" s="7"/>
    </row>
    <row r="127" spans="1:35" x14ac:dyDescent="0.25">
      <c r="A127" s="2"/>
      <c r="B127" s="2"/>
      <c r="C127" s="2"/>
      <c r="D127" s="2"/>
      <c r="E127" s="2"/>
      <c r="F127" s="2" t="s">
        <v>130</v>
      </c>
      <c r="G127" s="2"/>
      <c r="H127" s="2"/>
      <c r="I127" s="6">
        <v>3000</v>
      </c>
      <c r="J127" s="7"/>
      <c r="K127" s="6">
        <v>1000</v>
      </c>
      <c r="L127" s="7"/>
      <c r="M127" s="6">
        <v>200</v>
      </c>
      <c r="N127" s="7"/>
      <c r="O127" s="6">
        <v>200</v>
      </c>
      <c r="P127" s="7"/>
      <c r="Q127" s="6">
        <v>200</v>
      </c>
      <c r="R127" s="7"/>
      <c r="S127" s="6">
        <v>200</v>
      </c>
      <c r="T127" s="7"/>
      <c r="U127" s="6">
        <v>3000</v>
      </c>
      <c r="V127" s="7"/>
      <c r="W127" s="6">
        <v>200</v>
      </c>
      <c r="X127" s="7"/>
      <c r="Y127" s="6">
        <v>200</v>
      </c>
      <c r="Z127" s="7"/>
      <c r="AA127" s="6">
        <v>200</v>
      </c>
      <c r="AB127" s="7"/>
      <c r="AC127" s="6">
        <v>200</v>
      </c>
      <c r="AD127" s="7"/>
      <c r="AE127" s="6">
        <v>374.19</v>
      </c>
      <c r="AF127" s="7"/>
      <c r="AG127" s="7"/>
      <c r="AH127" s="6">
        <f t="shared" si="5"/>
        <v>8974.19</v>
      </c>
      <c r="AI127" s="7"/>
    </row>
    <row r="128" spans="1:35" x14ac:dyDescent="0.25">
      <c r="A128" s="2"/>
      <c r="B128" s="2"/>
      <c r="C128" s="2"/>
      <c r="D128" s="2"/>
      <c r="E128" s="2"/>
      <c r="F128" s="2" t="s">
        <v>131</v>
      </c>
      <c r="G128" s="2"/>
      <c r="H128" s="2"/>
      <c r="I128" s="6">
        <v>1200</v>
      </c>
      <c r="J128" s="7"/>
      <c r="K128" s="6">
        <v>3000</v>
      </c>
      <c r="L128" s="7"/>
      <c r="M128" s="6">
        <v>300</v>
      </c>
      <c r="N128" s="7"/>
      <c r="O128" s="6">
        <v>0</v>
      </c>
      <c r="P128" s="7"/>
      <c r="Q128" s="6">
        <v>500</v>
      </c>
      <c r="R128" s="7"/>
      <c r="S128" s="6">
        <v>100</v>
      </c>
      <c r="T128" s="7"/>
      <c r="U128" s="6">
        <v>500</v>
      </c>
      <c r="V128" s="7"/>
      <c r="W128" s="6">
        <v>500</v>
      </c>
      <c r="X128" s="7"/>
      <c r="Y128" s="6">
        <v>100</v>
      </c>
      <c r="Z128" s="7"/>
      <c r="AA128" s="6">
        <v>400</v>
      </c>
      <c r="AB128" s="7"/>
      <c r="AC128" s="6">
        <v>2400</v>
      </c>
      <c r="AD128" s="7"/>
      <c r="AE128" s="6">
        <v>1870.97</v>
      </c>
      <c r="AF128" s="7"/>
      <c r="AG128" s="7"/>
      <c r="AH128" s="6">
        <f t="shared" si="5"/>
        <v>10870.97</v>
      </c>
      <c r="AI128" s="7"/>
    </row>
    <row r="129" spans="1:35" x14ac:dyDescent="0.25">
      <c r="A129" s="2"/>
      <c r="B129" s="2"/>
      <c r="C129" s="2"/>
      <c r="D129" s="2"/>
      <c r="E129" s="2"/>
      <c r="F129" s="2" t="s">
        <v>132</v>
      </c>
      <c r="G129" s="2"/>
      <c r="H129" s="2"/>
      <c r="I129" s="6">
        <v>600</v>
      </c>
      <c r="J129" s="7"/>
      <c r="K129" s="6">
        <v>600</v>
      </c>
      <c r="L129" s="7"/>
      <c r="M129" s="6">
        <v>600</v>
      </c>
      <c r="N129" s="7"/>
      <c r="O129" s="6">
        <v>600</v>
      </c>
      <c r="P129" s="7"/>
      <c r="Q129" s="6">
        <v>600</v>
      </c>
      <c r="R129" s="7"/>
      <c r="S129" s="6">
        <v>600</v>
      </c>
      <c r="T129" s="7"/>
      <c r="U129" s="6">
        <v>600</v>
      </c>
      <c r="V129" s="7"/>
      <c r="W129" s="6">
        <v>600</v>
      </c>
      <c r="X129" s="7"/>
      <c r="Y129" s="6">
        <v>600</v>
      </c>
      <c r="Z129" s="7"/>
      <c r="AA129" s="6">
        <v>600</v>
      </c>
      <c r="AB129" s="7"/>
      <c r="AC129" s="6">
        <v>600</v>
      </c>
      <c r="AD129" s="7"/>
      <c r="AE129" s="6">
        <v>561.29</v>
      </c>
      <c r="AF129" s="7"/>
      <c r="AG129" s="7"/>
      <c r="AH129" s="6">
        <f t="shared" si="5"/>
        <v>7161.29</v>
      </c>
      <c r="AI129" s="7"/>
    </row>
    <row r="130" spans="1:35" x14ac:dyDescent="0.25">
      <c r="A130" s="2"/>
      <c r="B130" s="2"/>
      <c r="C130" s="2"/>
      <c r="D130" s="2"/>
      <c r="E130" s="2"/>
      <c r="F130" s="2" t="s">
        <v>133</v>
      </c>
      <c r="G130" s="2"/>
      <c r="H130" s="2"/>
      <c r="I130" s="6">
        <v>1000</v>
      </c>
      <c r="J130" s="7"/>
      <c r="K130" s="6">
        <v>1000</v>
      </c>
      <c r="L130" s="7"/>
      <c r="M130" s="6">
        <v>1000</v>
      </c>
      <c r="N130" s="7"/>
      <c r="O130" s="6">
        <v>1000</v>
      </c>
      <c r="P130" s="7"/>
      <c r="Q130" s="6">
        <v>0</v>
      </c>
      <c r="R130" s="7"/>
      <c r="S130" s="6">
        <v>0</v>
      </c>
      <c r="T130" s="7"/>
      <c r="U130" s="6">
        <v>0</v>
      </c>
      <c r="V130" s="7"/>
      <c r="W130" s="6">
        <v>0</v>
      </c>
      <c r="X130" s="7"/>
      <c r="Y130" s="6">
        <v>0</v>
      </c>
      <c r="Z130" s="7"/>
      <c r="AA130" s="6">
        <v>0</v>
      </c>
      <c r="AB130" s="7"/>
      <c r="AC130" s="6">
        <v>0</v>
      </c>
      <c r="AD130" s="7"/>
      <c r="AE130" s="6">
        <v>0</v>
      </c>
      <c r="AF130" s="7"/>
      <c r="AG130" s="7"/>
      <c r="AH130" s="6">
        <f t="shared" si="5"/>
        <v>4000</v>
      </c>
      <c r="AI130" s="7"/>
    </row>
    <row r="131" spans="1:35" x14ac:dyDescent="0.25">
      <c r="A131" s="2"/>
      <c r="B131" s="2"/>
      <c r="C131" s="2"/>
      <c r="D131" s="2"/>
      <c r="E131" s="2"/>
      <c r="F131" s="2" t="s">
        <v>134</v>
      </c>
      <c r="G131" s="2"/>
      <c r="H131" s="2"/>
      <c r="I131" s="6">
        <v>200</v>
      </c>
      <c r="J131" s="7"/>
      <c r="K131" s="6">
        <v>200</v>
      </c>
      <c r="L131" s="7"/>
      <c r="M131" s="6">
        <v>200</v>
      </c>
      <c r="N131" s="7"/>
      <c r="O131" s="6">
        <v>200</v>
      </c>
      <c r="P131" s="7"/>
      <c r="Q131" s="6">
        <v>200</v>
      </c>
      <c r="R131" s="7"/>
      <c r="S131" s="6">
        <v>200</v>
      </c>
      <c r="T131" s="7"/>
      <c r="U131" s="6">
        <v>200</v>
      </c>
      <c r="V131" s="7"/>
      <c r="W131" s="6">
        <v>200</v>
      </c>
      <c r="X131" s="7"/>
      <c r="Y131" s="6">
        <v>200</v>
      </c>
      <c r="Z131" s="7"/>
      <c r="AA131" s="6">
        <v>200</v>
      </c>
      <c r="AB131" s="7"/>
      <c r="AC131" s="6">
        <v>200</v>
      </c>
      <c r="AD131" s="7"/>
      <c r="AE131" s="6">
        <v>187.1</v>
      </c>
      <c r="AF131" s="7"/>
      <c r="AG131" s="7"/>
      <c r="AH131" s="6">
        <f t="shared" si="5"/>
        <v>2387.1</v>
      </c>
      <c r="AI131" s="7"/>
    </row>
    <row r="132" spans="1:35" ht="15.75" thickBot="1" x14ac:dyDescent="0.3">
      <c r="A132" s="2"/>
      <c r="B132" s="2"/>
      <c r="C132" s="2"/>
      <c r="D132" s="2"/>
      <c r="E132" s="2"/>
      <c r="F132" s="2" t="s">
        <v>135</v>
      </c>
      <c r="G132" s="2"/>
      <c r="H132" s="2"/>
      <c r="I132" s="9">
        <v>0</v>
      </c>
      <c r="J132" s="7"/>
      <c r="K132" s="9">
        <v>0</v>
      </c>
      <c r="L132" s="7"/>
      <c r="M132" s="9">
        <v>0</v>
      </c>
      <c r="N132" s="7"/>
      <c r="O132" s="9">
        <v>0</v>
      </c>
      <c r="P132" s="7"/>
      <c r="Q132" s="9">
        <v>0</v>
      </c>
      <c r="R132" s="7"/>
      <c r="S132" s="9">
        <v>0</v>
      </c>
      <c r="T132" s="7"/>
      <c r="U132" s="9">
        <v>0</v>
      </c>
      <c r="V132" s="7"/>
      <c r="W132" s="9">
        <v>0</v>
      </c>
      <c r="X132" s="7"/>
      <c r="Y132" s="9">
        <v>0</v>
      </c>
      <c r="Z132" s="7"/>
      <c r="AA132" s="9">
        <v>0</v>
      </c>
      <c r="AB132" s="7"/>
      <c r="AC132" s="9">
        <v>0</v>
      </c>
      <c r="AD132" s="7"/>
      <c r="AE132" s="9">
        <v>0</v>
      </c>
      <c r="AF132" s="7"/>
      <c r="AG132" s="7"/>
      <c r="AH132" s="9">
        <f t="shared" si="5"/>
        <v>0</v>
      </c>
      <c r="AI132" s="7"/>
    </row>
    <row r="133" spans="1:35" x14ac:dyDescent="0.25">
      <c r="A133" s="2"/>
      <c r="B133" s="2"/>
      <c r="C133" s="2"/>
      <c r="D133" s="2"/>
      <c r="E133" s="2" t="s">
        <v>136</v>
      </c>
      <c r="F133" s="2"/>
      <c r="G133" s="2"/>
      <c r="H133" s="2"/>
      <c r="I133" s="6">
        <f>ROUND(I98+I102+I108+SUM(I119:I132),5)</f>
        <v>19700</v>
      </c>
      <c r="J133" s="7"/>
      <c r="K133" s="6">
        <f>ROUND(K98+K102+K108+SUM(K119:K132),5)</f>
        <v>21500</v>
      </c>
      <c r="L133" s="7"/>
      <c r="M133" s="6">
        <f>ROUND(M98+M102+M108+SUM(M119:M132),5)</f>
        <v>15800</v>
      </c>
      <c r="N133" s="7"/>
      <c r="O133" s="6">
        <f>ROUND(O98+O102+O108+SUM(O119:O132),5)</f>
        <v>22300</v>
      </c>
      <c r="P133" s="7"/>
      <c r="Q133" s="6">
        <f>ROUND(Q98+Q102+Q108+SUM(Q119:Q132),5)</f>
        <v>16100</v>
      </c>
      <c r="R133" s="7"/>
      <c r="S133" s="6">
        <f>ROUND(S98+S102+S108+SUM(S119:S132),5)</f>
        <v>17750</v>
      </c>
      <c r="T133" s="7"/>
      <c r="U133" s="6">
        <f>ROUND(U98+U102+U108+SUM(U119:U132),5)</f>
        <v>17700</v>
      </c>
      <c r="V133" s="7"/>
      <c r="W133" s="6">
        <f>ROUND(W98+W102+W108+SUM(W119:W132),5)</f>
        <v>16900</v>
      </c>
      <c r="X133" s="7"/>
      <c r="Y133" s="6">
        <f>ROUND(Y98+Y102+Y108+SUM(Y119:Y132),5)</f>
        <v>17100</v>
      </c>
      <c r="Z133" s="7"/>
      <c r="AA133" s="6">
        <f>ROUND(AA98+AA102+AA108+SUM(AA119:AA132),5)</f>
        <v>16800</v>
      </c>
      <c r="AB133" s="7"/>
      <c r="AC133" s="6">
        <f>ROUND(AC98+AC102+AC108+SUM(AC119:AC132),5)</f>
        <v>19800</v>
      </c>
      <c r="AD133" s="7"/>
      <c r="AE133" s="6">
        <f>ROUND(AE98+AE102+AE108+SUM(AE119:AE132),5)</f>
        <v>18990.310000000001</v>
      </c>
      <c r="AF133" s="7"/>
      <c r="AG133" s="7"/>
      <c r="AH133" s="6">
        <f t="shared" si="5"/>
        <v>220440.31</v>
      </c>
      <c r="AI133" s="7"/>
    </row>
    <row r="134" spans="1:35" x14ac:dyDescent="0.25">
      <c r="A134" s="2"/>
      <c r="B134" s="2"/>
      <c r="C134" s="2"/>
      <c r="D134" s="2"/>
      <c r="E134" s="2" t="s">
        <v>137</v>
      </c>
      <c r="F134" s="2"/>
      <c r="G134" s="2"/>
      <c r="H134" s="2"/>
      <c r="I134" s="6"/>
      <c r="J134" s="7"/>
      <c r="K134" s="6"/>
      <c r="L134" s="7"/>
      <c r="M134" s="6"/>
      <c r="N134" s="7"/>
      <c r="O134" s="6"/>
      <c r="P134" s="7"/>
      <c r="Q134" s="6"/>
      <c r="R134" s="7"/>
      <c r="S134" s="6"/>
      <c r="T134" s="7"/>
      <c r="U134" s="6"/>
      <c r="V134" s="7"/>
      <c r="W134" s="6"/>
      <c r="X134" s="7"/>
      <c r="Y134" s="6"/>
      <c r="Z134" s="7"/>
      <c r="AA134" s="6"/>
      <c r="AB134" s="7"/>
      <c r="AC134" s="6"/>
      <c r="AD134" s="7"/>
      <c r="AE134" s="6"/>
      <c r="AF134" s="7"/>
      <c r="AG134" s="7"/>
      <c r="AH134" s="6"/>
      <c r="AI134" s="7"/>
    </row>
    <row r="135" spans="1:35" x14ac:dyDescent="0.25">
      <c r="A135" s="2"/>
      <c r="B135" s="2"/>
      <c r="C135" s="2"/>
      <c r="D135" s="2"/>
      <c r="E135" s="2"/>
      <c r="F135" s="2" t="s">
        <v>138</v>
      </c>
      <c r="G135" s="2"/>
      <c r="H135" s="2"/>
      <c r="I135" s="6">
        <v>70</v>
      </c>
      <c r="J135" s="7"/>
      <c r="K135" s="6">
        <v>70</v>
      </c>
      <c r="L135" s="7"/>
      <c r="M135" s="6">
        <v>70</v>
      </c>
      <c r="N135" s="7"/>
      <c r="O135" s="6">
        <v>70</v>
      </c>
      <c r="P135" s="7"/>
      <c r="Q135" s="6">
        <v>70</v>
      </c>
      <c r="R135" s="7"/>
      <c r="S135" s="6">
        <v>70</v>
      </c>
      <c r="T135" s="7"/>
      <c r="U135" s="6">
        <v>70</v>
      </c>
      <c r="V135" s="7"/>
      <c r="W135" s="6">
        <v>70</v>
      </c>
      <c r="X135" s="7"/>
      <c r="Y135" s="6">
        <v>70</v>
      </c>
      <c r="Z135" s="7"/>
      <c r="AA135" s="6">
        <v>70</v>
      </c>
      <c r="AB135" s="7"/>
      <c r="AC135" s="6">
        <v>70</v>
      </c>
      <c r="AD135" s="7"/>
      <c r="AE135" s="6">
        <v>21890.32</v>
      </c>
      <c r="AF135" s="7"/>
      <c r="AG135" s="7"/>
      <c r="AH135" s="6">
        <f t="shared" ref="AH135:AH140" si="6">ROUND(I135+K135+M135+O135+Q135+S135+U135+W135+Y135+AA135+AC135+AE135,5)</f>
        <v>22660.32</v>
      </c>
      <c r="AI135" s="7"/>
    </row>
    <row r="136" spans="1:35" x14ac:dyDescent="0.25">
      <c r="A136" s="2"/>
      <c r="B136" s="2"/>
      <c r="C136" s="2"/>
      <c r="D136" s="2"/>
      <c r="E136" s="2"/>
      <c r="F136" s="2" t="s">
        <v>139</v>
      </c>
      <c r="G136" s="2"/>
      <c r="H136" s="2"/>
      <c r="I136" s="6">
        <v>1935</v>
      </c>
      <c r="J136" s="7"/>
      <c r="K136" s="6">
        <v>1935</v>
      </c>
      <c r="L136" s="7"/>
      <c r="M136" s="6">
        <v>1935</v>
      </c>
      <c r="N136" s="7"/>
      <c r="O136" s="6">
        <v>1935</v>
      </c>
      <c r="P136" s="7"/>
      <c r="Q136" s="6">
        <v>1935</v>
      </c>
      <c r="R136" s="7"/>
      <c r="S136" s="6">
        <v>1935</v>
      </c>
      <c r="T136" s="7"/>
      <c r="U136" s="6">
        <v>1935</v>
      </c>
      <c r="V136" s="7"/>
      <c r="W136" s="6">
        <v>1935</v>
      </c>
      <c r="X136" s="7"/>
      <c r="Y136" s="6">
        <v>1935</v>
      </c>
      <c r="Z136" s="7"/>
      <c r="AA136" s="6">
        <v>1935</v>
      </c>
      <c r="AB136" s="7"/>
      <c r="AC136" s="6">
        <v>1935</v>
      </c>
      <c r="AD136" s="7"/>
      <c r="AE136" s="6">
        <v>1810.16</v>
      </c>
      <c r="AF136" s="7"/>
      <c r="AG136" s="7"/>
      <c r="AH136" s="6">
        <f t="shared" si="6"/>
        <v>23095.16</v>
      </c>
      <c r="AI136" s="7"/>
    </row>
    <row r="137" spans="1:35" ht="15.75" thickBot="1" x14ac:dyDescent="0.3">
      <c r="A137" s="2"/>
      <c r="B137" s="2"/>
      <c r="C137" s="2"/>
      <c r="D137" s="2"/>
      <c r="E137" s="2"/>
      <c r="F137" s="2" t="s">
        <v>140</v>
      </c>
      <c r="G137" s="2"/>
      <c r="H137" s="2"/>
      <c r="I137" s="11">
        <v>24100</v>
      </c>
      <c r="J137" s="7"/>
      <c r="K137" s="11">
        <v>24100</v>
      </c>
      <c r="L137" s="7"/>
      <c r="M137" s="11">
        <v>24100</v>
      </c>
      <c r="N137" s="7"/>
      <c r="O137" s="11">
        <v>24100</v>
      </c>
      <c r="P137" s="7"/>
      <c r="Q137" s="11">
        <v>24100</v>
      </c>
      <c r="R137" s="7"/>
      <c r="S137" s="11">
        <v>24100</v>
      </c>
      <c r="T137" s="7"/>
      <c r="U137" s="11">
        <v>24100</v>
      </c>
      <c r="V137" s="7"/>
      <c r="W137" s="11">
        <v>24100</v>
      </c>
      <c r="X137" s="7"/>
      <c r="Y137" s="11">
        <v>24100</v>
      </c>
      <c r="Z137" s="7"/>
      <c r="AA137" s="11">
        <v>24100</v>
      </c>
      <c r="AB137" s="7"/>
      <c r="AC137" s="11">
        <v>24100</v>
      </c>
      <c r="AD137" s="7"/>
      <c r="AE137" s="11">
        <v>22545.16</v>
      </c>
      <c r="AF137" s="7"/>
      <c r="AG137" s="7"/>
      <c r="AH137" s="11">
        <f t="shared" si="6"/>
        <v>287645.15999999997</v>
      </c>
      <c r="AI137" s="7"/>
    </row>
    <row r="138" spans="1:35" ht="15.75" thickBot="1" x14ac:dyDescent="0.3">
      <c r="A138" s="2"/>
      <c r="B138" s="2"/>
      <c r="C138" s="2"/>
      <c r="D138" s="2"/>
      <c r="E138" s="2" t="s">
        <v>141</v>
      </c>
      <c r="F138" s="2"/>
      <c r="G138" s="2"/>
      <c r="H138" s="2"/>
      <c r="I138" s="15">
        <f>ROUND(SUM(I134:I137),5)</f>
        <v>26105</v>
      </c>
      <c r="J138" s="7"/>
      <c r="K138" s="15">
        <f>ROUND(SUM(K134:K137),5)</f>
        <v>26105</v>
      </c>
      <c r="L138" s="7"/>
      <c r="M138" s="15">
        <f>ROUND(SUM(M134:M137),5)</f>
        <v>26105</v>
      </c>
      <c r="N138" s="7"/>
      <c r="O138" s="15">
        <f>ROUND(SUM(O134:O137),5)</f>
        <v>26105</v>
      </c>
      <c r="P138" s="7"/>
      <c r="Q138" s="15">
        <f>ROUND(SUM(Q134:Q137),5)</f>
        <v>26105</v>
      </c>
      <c r="R138" s="7"/>
      <c r="S138" s="15">
        <f>ROUND(SUM(S134:S137),5)</f>
        <v>26105</v>
      </c>
      <c r="T138" s="7"/>
      <c r="U138" s="15">
        <f>ROUND(SUM(U134:U137),5)</f>
        <v>26105</v>
      </c>
      <c r="V138" s="7"/>
      <c r="W138" s="15">
        <f>ROUND(SUM(W134:W137),5)</f>
        <v>26105</v>
      </c>
      <c r="X138" s="7"/>
      <c r="Y138" s="15">
        <f>ROUND(SUM(Y134:Y137),5)</f>
        <v>26105</v>
      </c>
      <c r="Z138" s="7"/>
      <c r="AA138" s="15">
        <f>ROUND(SUM(AA134:AA137),5)</f>
        <v>26105</v>
      </c>
      <c r="AB138" s="7"/>
      <c r="AC138" s="15">
        <f>ROUND(SUM(AC134:AC137),5)</f>
        <v>26105</v>
      </c>
      <c r="AD138" s="7"/>
      <c r="AE138" s="15">
        <f>ROUND(SUM(AE134:AE137),5)</f>
        <v>46245.64</v>
      </c>
      <c r="AF138" s="7"/>
      <c r="AG138" s="7"/>
      <c r="AH138" s="15">
        <f t="shared" si="6"/>
        <v>333400.64</v>
      </c>
      <c r="AI138" s="7"/>
    </row>
    <row r="139" spans="1:35" ht="15.75" thickBot="1" x14ac:dyDescent="0.3">
      <c r="A139" s="2"/>
      <c r="B139" s="2"/>
      <c r="C139" s="2"/>
      <c r="D139" s="2" t="s">
        <v>142</v>
      </c>
      <c r="E139" s="2"/>
      <c r="F139" s="2"/>
      <c r="G139" s="2"/>
      <c r="H139" s="2"/>
      <c r="I139" s="13">
        <f>ROUND(SUM(I42:I46)+I65+I70+I75+I85+I97+I133+I138,5)</f>
        <v>78075</v>
      </c>
      <c r="J139" s="7"/>
      <c r="K139" s="13">
        <f>ROUND(SUM(K42:K46)+K65+K70+K75+K85+K97+K133+K138,5)</f>
        <v>78475</v>
      </c>
      <c r="L139" s="7"/>
      <c r="M139" s="13">
        <f>ROUND(SUM(M42:M46)+M65+M70+M75+M85+M97+M133+M138,5)</f>
        <v>87125</v>
      </c>
      <c r="N139" s="7"/>
      <c r="O139" s="13">
        <f>ROUND(SUM(O42:O46)+O65+O70+O75+O85+O97+O133+O138,5)</f>
        <v>81575</v>
      </c>
      <c r="P139" s="7"/>
      <c r="Q139" s="13">
        <f>ROUND(SUM(Q42:Q46)+Q65+Q70+Q75+Q85+Q97+Q133+Q138,5)</f>
        <v>85875</v>
      </c>
      <c r="R139" s="7"/>
      <c r="S139" s="13">
        <f>ROUND(SUM(S42:S46)+S65+S70+S75+S85+S97+S133+S138,5)</f>
        <v>112925</v>
      </c>
      <c r="T139" s="7"/>
      <c r="U139" s="13">
        <f>ROUND(SUM(U42:U46)+U65+U70+U75+U85+U97+U133+U138,5)</f>
        <v>76475</v>
      </c>
      <c r="V139" s="7"/>
      <c r="W139" s="13">
        <f>ROUND(SUM(W42:W46)+W65+W70+W75+W85+W97+W133+W138,5)</f>
        <v>97075</v>
      </c>
      <c r="X139" s="7"/>
      <c r="Y139" s="13">
        <f>ROUND(SUM(Y42:Y46)+Y65+Y70+Y75+Y85+Y97+Y133+Y138,5)</f>
        <v>110275</v>
      </c>
      <c r="Z139" s="7"/>
      <c r="AA139" s="13">
        <f>ROUND(SUM(AA42:AA46)+AA65+AA70+AA75+AA85+AA97+AA133+AA138,5)</f>
        <v>129275</v>
      </c>
      <c r="AB139" s="7"/>
      <c r="AC139" s="13">
        <f>ROUND(SUM(AC42:AC46)+AC65+AC70+AC75+AC85+AC97+AC133+AC138,5)</f>
        <v>76175</v>
      </c>
      <c r="AD139" s="7"/>
      <c r="AE139" s="13">
        <f>ROUND(SUM(AE42:AE46)+AE65+AE70+AE75+AE85+AE97+AE133+AE138,5)</f>
        <v>109736.92</v>
      </c>
      <c r="AF139" s="7"/>
      <c r="AG139" s="7"/>
      <c r="AH139" s="13">
        <f t="shared" si="6"/>
        <v>1123061.92</v>
      </c>
      <c r="AI139" s="7"/>
    </row>
    <row r="140" spans="1:35" x14ac:dyDescent="0.25">
      <c r="A140" s="2"/>
      <c r="B140" s="2" t="s">
        <v>143</v>
      </c>
      <c r="C140" s="2"/>
      <c r="D140" s="2"/>
      <c r="E140" s="2"/>
      <c r="F140" s="2"/>
      <c r="G140" s="2"/>
      <c r="H140" s="2"/>
      <c r="I140" s="6">
        <f>ROUND(I3+I41-I139,5)</f>
        <v>370105</v>
      </c>
      <c r="J140" s="7"/>
      <c r="K140" s="6">
        <f>ROUND(K3+K41-K139,5)</f>
        <v>62705</v>
      </c>
      <c r="L140" s="7"/>
      <c r="M140" s="6">
        <f>ROUND(M3+M41-M139,5)</f>
        <v>48155</v>
      </c>
      <c r="N140" s="7"/>
      <c r="O140" s="6">
        <f>ROUND(O3+O41-O139,5)</f>
        <v>35705</v>
      </c>
      <c r="P140" s="7"/>
      <c r="Q140" s="6">
        <f>ROUND(Q3+Q41-Q139,5)</f>
        <v>-50595</v>
      </c>
      <c r="R140" s="7"/>
      <c r="S140" s="6">
        <f>ROUND(S3+S41-S139,5)</f>
        <v>-75645</v>
      </c>
      <c r="T140" s="7"/>
      <c r="U140" s="6">
        <f>ROUND(U3+U41-U139,5)</f>
        <v>-13195</v>
      </c>
      <c r="V140" s="7"/>
      <c r="W140" s="6">
        <f>ROUND(W3+W41-W139,5)</f>
        <v>-32795</v>
      </c>
      <c r="X140" s="7"/>
      <c r="Y140" s="6">
        <f>ROUND(Y3+Y41-Y139,5)</f>
        <v>-58995</v>
      </c>
      <c r="Z140" s="7"/>
      <c r="AA140" s="6">
        <f>ROUND(AA3+AA41-AA139,5)</f>
        <v>-100995</v>
      </c>
      <c r="AB140" s="7"/>
      <c r="AC140" s="6">
        <f>ROUND(AC3+AC41-AC139,5)</f>
        <v>-67995</v>
      </c>
      <c r="AD140" s="7"/>
      <c r="AE140" s="6">
        <f>ROUND(AE3+AE41-AE139,5)</f>
        <v>-96471.76</v>
      </c>
      <c r="AF140" s="7"/>
      <c r="AG140" s="7"/>
      <c r="AH140" s="6">
        <f t="shared" si="6"/>
        <v>19983.240000000002</v>
      </c>
      <c r="AI140" s="7"/>
    </row>
    <row r="141" spans="1:35" x14ac:dyDescent="0.25">
      <c r="A141" s="2"/>
      <c r="B141" s="2" t="s">
        <v>144</v>
      </c>
      <c r="C141" s="2"/>
      <c r="D141" s="2"/>
      <c r="E141" s="2"/>
      <c r="F141" s="2"/>
      <c r="G141" s="2"/>
      <c r="H141" s="2"/>
      <c r="I141" s="6"/>
      <c r="J141" s="7"/>
      <c r="K141" s="6"/>
      <c r="L141" s="7"/>
      <c r="M141" s="6"/>
      <c r="N141" s="7"/>
      <c r="O141" s="6"/>
      <c r="P141" s="7"/>
      <c r="Q141" s="6"/>
      <c r="R141" s="7"/>
      <c r="S141" s="6"/>
      <c r="T141" s="7"/>
      <c r="U141" s="6"/>
      <c r="V141" s="7"/>
      <c r="W141" s="6"/>
      <c r="X141" s="7"/>
      <c r="Y141" s="6"/>
      <c r="Z141" s="7"/>
      <c r="AA141" s="6"/>
      <c r="AB141" s="7"/>
      <c r="AC141" s="6"/>
      <c r="AD141" s="7"/>
      <c r="AE141" s="6"/>
      <c r="AF141" s="7"/>
      <c r="AG141" s="7"/>
      <c r="AH141" s="6"/>
      <c r="AI141" s="7"/>
    </row>
    <row r="142" spans="1:35" x14ac:dyDescent="0.25">
      <c r="A142" s="2"/>
      <c r="B142" s="2"/>
      <c r="C142" s="2" t="s">
        <v>145</v>
      </c>
      <c r="D142" s="2"/>
      <c r="E142" s="2"/>
      <c r="F142" s="2"/>
      <c r="G142" s="2"/>
      <c r="H142" s="2"/>
      <c r="I142" s="6"/>
      <c r="J142" s="7"/>
      <c r="K142" s="6"/>
      <c r="L142" s="7"/>
      <c r="M142" s="6"/>
      <c r="N142" s="7"/>
      <c r="O142" s="6"/>
      <c r="P142" s="7"/>
      <c r="Q142" s="6"/>
      <c r="R142" s="7"/>
      <c r="S142" s="6"/>
      <c r="T142" s="7"/>
      <c r="U142" s="6"/>
      <c r="V142" s="7"/>
      <c r="W142" s="6"/>
      <c r="X142" s="7"/>
      <c r="Y142" s="6"/>
      <c r="Z142" s="7"/>
      <c r="AA142" s="6"/>
      <c r="AB142" s="7"/>
      <c r="AC142" s="6"/>
      <c r="AD142" s="7"/>
      <c r="AE142" s="6"/>
      <c r="AF142" s="7"/>
      <c r="AG142" s="7"/>
      <c r="AH142" s="6"/>
      <c r="AI142" s="7"/>
    </row>
    <row r="143" spans="1:35" x14ac:dyDescent="0.25">
      <c r="A143" s="2"/>
      <c r="B143" s="2"/>
      <c r="C143" s="2"/>
      <c r="D143" s="2" t="s">
        <v>146</v>
      </c>
      <c r="E143" s="2"/>
      <c r="F143" s="2"/>
      <c r="G143" s="2"/>
      <c r="H143" s="2"/>
      <c r="I143" s="6">
        <v>0</v>
      </c>
      <c r="J143" s="7"/>
      <c r="K143" s="6">
        <v>0</v>
      </c>
      <c r="L143" s="7"/>
      <c r="M143" s="6">
        <v>0</v>
      </c>
      <c r="N143" s="7"/>
      <c r="O143" s="6">
        <v>0</v>
      </c>
      <c r="P143" s="7"/>
      <c r="Q143" s="6">
        <v>0</v>
      </c>
      <c r="R143" s="7"/>
      <c r="S143" s="6">
        <v>0</v>
      </c>
      <c r="T143" s="7"/>
      <c r="U143" s="6">
        <v>0</v>
      </c>
      <c r="V143" s="7"/>
      <c r="W143" s="6">
        <v>0</v>
      </c>
      <c r="X143" s="7"/>
      <c r="Y143" s="6">
        <v>0</v>
      </c>
      <c r="Z143" s="7"/>
      <c r="AA143" s="6">
        <v>0</v>
      </c>
      <c r="AB143" s="7"/>
      <c r="AC143" s="6">
        <v>0</v>
      </c>
      <c r="AD143" s="7"/>
      <c r="AE143" s="6">
        <v>0</v>
      </c>
      <c r="AF143" s="7"/>
      <c r="AG143" s="7"/>
      <c r="AH143" s="6">
        <f>ROUND(I143+K143+M143+O143+Q143+S143+U143+W143+Y143+AA143+AC143+AE143,5)</f>
        <v>0</v>
      </c>
      <c r="AI143" s="7"/>
    </row>
    <row r="144" spans="1:35" ht="15.75" thickBot="1" x14ac:dyDescent="0.3">
      <c r="A144" s="2"/>
      <c r="B144" s="2"/>
      <c r="C144" s="2"/>
      <c r="D144" s="2" t="s">
        <v>147</v>
      </c>
      <c r="E144" s="2"/>
      <c r="F144" s="2"/>
      <c r="G144" s="2"/>
      <c r="H144" s="2"/>
      <c r="I144" s="11">
        <v>0</v>
      </c>
      <c r="J144" s="7"/>
      <c r="K144" s="11">
        <v>0</v>
      </c>
      <c r="L144" s="7"/>
      <c r="M144" s="11">
        <v>0</v>
      </c>
      <c r="N144" s="7"/>
      <c r="O144" s="11">
        <v>0</v>
      </c>
      <c r="P144" s="7"/>
      <c r="Q144" s="11">
        <v>0</v>
      </c>
      <c r="R144" s="7"/>
      <c r="S144" s="11">
        <v>0</v>
      </c>
      <c r="T144" s="7"/>
      <c r="U144" s="11">
        <v>0</v>
      </c>
      <c r="V144" s="7"/>
      <c r="W144" s="11">
        <v>0</v>
      </c>
      <c r="X144" s="7"/>
      <c r="Y144" s="11">
        <v>0</v>
      </c>
      <c r="Z144" s="7"/>
      <c r="AA144" s="11">
        <v>0</v>
      </c>
      <c r="AB144" s="7"/>
      <c r="AC144" s="11">
        <v>0</v>
      </c>
      <c r="AD144" s="7"/>
      <c r="AE144" s="11">
        <v>0</v>
      </c>
      <c r="AF144" s="7"/>
      <c r="AG144" s="7"/>
      <c r="AH144" s="11">
        <f>ROUND(I144+K144+M144+O144+Q144+S144+U144+W144+Y144+AA144+AC144+AE144,5)</f>
        <v>0</v>
      </c>
      <c r="AI144" s="7"/>
    </row>
    <row r="145" spans="1:35" ht="15.75" thickBot="1" x14ac:dyDescent="0.3">
      <c r="A145" s="2"/>
      <c r="B145" s="2"/>
      <c r="C145" s="2" t="s">
        <v>148</v>
      </c>
      <c r="D145" s="2"/>
      <c r="E145" s="2"/>
      <c r="F145" s="2"/>
      <c r="G145" s="2"/>
      <c r="H145" s="2"/>
      <c r="I145" s="15">
        <f>ROUND(SUM(I142:I144),5)</f>
        <v>0</v>
      </c>
      <c r="J145" s="7"/>
      <c r="K145" s="15">
        <f>ROUND(SUM(K142:K144),5)</f>
        <v>0</v>
      </c>
      <c r="L145" s="7"/>
      <c r="M145" s="15">
        <f>ROUND(SUM(M142:M144),5)</f>
        <v>0</v>
      </c>
      <c r="N145" s="7"/>
      <c r="O145" s="15">
        <f>ROUND(SUM(O142:O144),5)</f>
        <v>0</v>
      </c>
      <c r="P145" s="7"/>
      <c r="Q145" s="15">
        <f>ROUND(SUM(Q142:Q144),5)</f>
        <v>0</v>
      </c>
      <c r="R145" s="7"/>
      <c r="S145" s="15">
        <f>ROUND(SUM(S142:S144),5)</f>
        <v>0</v>
      </c>
      <c r="T145" s="7"/>
      <c r="U145" s="15">
        <f>ROUND(SUM(U142:U144),5)</f>
        <v>0</v>
      </c>
      <c r="V145" s="7"/>
      <c r="W145" s="15">
        <f>ROUND(SUM(W142:W144),5)</f>
        <v>0</v>
      </c>
      <c r="X145" s="7"/>
      <c r="Y145" s="15">
        <f>ROUND(SUM(Y142:Y144),5)</f>
        <v>0</v>
      </c>
      <c r="Z145" s="7"/>
      <c r="AA145" s="15">
        <f>ROUND(SUM(AA142:AA144),5)</f>
        <v>0</v>
      </c>
      <c r="AB145" s="7"/>
      <c r="AC145" s="15">
        <f>ROUND(SUM(AC142:AC144),5)</f>
        <v>0</v>
      </c>
      <c r="AD145" s="7"/>
      <c r="AE145" s="15">
        <f>ROUND(SUM(AE142:AE144),5)</f>
        <v>0</v>
      </c>
      <c r="AF145" s="7"/>
      <c r="AG145" s="7"/>
      <c r="AH145" s="15">
        <f>ROUND(I145+K145+M145+O145+Q145+S145+U145+W145+Y145+AA145+AC145+AE145,5)</f>
        <v>0</v>
      </c>
      <c r="AI145" s="7"/>
    </row>
    <row r="146" spans="1:35" ht="15.75" thickBot="1" x14ac:dyDescent="0.3">
      <c r="A146" s="2"/>
      <c r="B146" s="2" t="s">
        <v>149</v>
      </c>
      <c r="C146" s="2"/>
      <c r="D146" s="2"/>
      <c r="E146" s="2"/>
      <c r="F146" s="2"/>
      <c r="G146" s="2"/>
      <c r="H146" s="2"/>
      <c r="I146" s="15">
        <f>ROUND(I141-I145,5)</f>
        <v>0</v>
      </c>
      <c r="J146" s="7"/>
      <c r="K146" s="15">
        <f>ROUND(K141-K145,5)</f>
        <v>0</v>
      </c>
      <c r="L146" s="7"/>
      <c r="M146" s="15">
        <f>ROUND(M141-M145,5)</f>
        <v>0</v>
      </c>
      <c r="N146" s="7"/>
      <c r="O146" s="15">
        <f>ROUND(O141-O145,5)</f>
        <v>0</v>
      </c>
      <c r="P146" s="7"/>
      <c r="Q146" s="15">
        <f>ROUND(Q141-Q145,5)</f>
        <v>0</v>
      </c>
      <c r="R146" s="7"/>
      <c r="S146" s="15">
        <f>ROUND(S141-S145,5)</f>
        <v>0</v>
      </c>
      <c r="T146" s="7"/>
      <c r="U146" s="15">
        <f>ROUND(U141-U145,5)</f>
        <v>0</v>
      </c>
      <c r="V146" s="7"/>
      <c r="W146" s="15">
        <f>ROUND(W141-W145,5)</f>
        <v>0</v>
      </c>
      <c r="X146" s="7"/>
      <c r="Y146" s="15">
        <f>ROUND(Y141-Y145,5)</f>
        <v>0</v>
      </c>
      <c r="Z146" s="7"/>
      <c r="AA146" s="15">
        <f>ROUND(AA141-AA145,5)</f>
        <v>0</v>
      </c>
      <c r="AB146" s="7"/>
      <c r="AC146" s="15">
        <f>ROUND(AC141-AC145,5)</f>
        <v>0</v>
      </c>
      <c r="AD146" s="7"/>
      <c r="AE146" s="15">
        <f>ROUND(AE141-AE145,5)</f>
        <v>0</v>
      </c>
      <c r="AF146" s="7"/>
      <c r="AG146" s="7"/>
      <c r="AH146" s="15">
        <f>ROUND(I146+K146+M146+O146+Q146+S146+U146+W146+Y146+AA146+AC146+AE146,5)</f>
        <v>0</v>
      </c>
      <c r="AI146" s="7"/>
    </row>
    <row r="147" spans="1:35" s="19" customFormat="1" ht="12" thickBot="1" x14ac:dyDescent="0.25">
      <c r="A147" s="2" t="s">
        <v>150</v>
      </c>
      <c r="B147" s="2"/>
      <c r="C147" s="2"/>
      <c r="D147" s="2"/>
      <c r="E147" s="2"/>
      <c r="F147" s="2"/>
      <c r="G147" s="2"/>
      <c r="H147" s="2"/>
      <c r="I147" s="17">
        <f>ROUND(I140+I146,5)</f>
        <v>370105</v>
      </c>
      <c r="J147" s="2"/>
      <c r="K147" s="17">
        <f>ROUND(K140+K146,5)</f>
        <v>62705</v>
      </c>
      <c r="L147" s="2"/>
      <c r="M147" s="17">
        <f>ROUND(M140+M146,5)</f>
        <v>48155</v>
      </c>
      <c r="N147" s="2"/>
      <c r="O147" s="17">
        <f>ROUND(O140+O146,5)</f>
        <v>35705</v>
      </c>
      <c r="P147" s="2"/>
      <c r="Q147" s="17">
        <f>ROUND(Q140+Q146,5)</f>
        <v>-50595</v>
      </c>
      <c r="R147" s="2"/>
      <c r="S147" s="17">
        <f>ROUND(S140+S146,5)</f>
        <v>-75645</v>
      </c>
      <c r="T147" s="2"/>
      <c r="U147" s="17">
        <f>ROUND(U140+U146,5)</f>
        <v>-13195</v>
      </c>
      <c r="V147" s="2"/>
      <c r="W147" s="17">
        <f>ROUND(W140+W146,5)</f>
        <v>-32795</v>
      </c>
      <c r="X147" s="2"/>
      <c r="Y147" s="17">
        <f>ROUND(Y140+Y146,5)</f>
        <v>-58995</v>
      </c>
      <c r="Z147" s="2"/>
      <c r="AA147" s="17">
        <f>ROUND(AA140+AA146,5)</f>
        <v>-100995</v>
      </c>
      <c r="AB147" s="2"/>
      <c r="AC147" s="17">
        <f>ROUND(AC140+AC146,5)</f>
        <v>-67995</v>
      </c>
      <c r="AD147" s="2"/>
      <c r="AE147" s="17">
        <f>ROUND(AE140+AE146,5)</f>
        <v>-96471.76</v>
      </c>
      <c r="AF147" s="2"/>
      <c r="AG147" s="2"/>
      <c r="AH147" s="17">
        <f>ROUND(I147+K147+M147+O147+Q147+S147+U147+W147+Y147+AA147+AC147+AE147,5)</f>
        <v>19983.240000000002</v>
      </c>
      <c r="AI147" s="2"/>
    </row>
    <row r="148" spans="1:35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47"/>
  <sheetViews>
    <sheetView workbookViewId="0">
      <pane ySplit="1" topLeftCell="A2" activePane="bottomLeft" state="frozen"/>
      <selection pane="bottomLeft" activeCell="AG136" sqref="AG136"/>
    </sheetView>
  </sheetViews>
  <sheetFormatPr defaultRowHeight="15" x14ac:dyDescent="0.25"/>
  <cols>
    <col min="1" max="7" width="3" style="24" customWidth="1"/>
    <col min="8" max="8" width="26.140625" style="24" customWidth="1"/>
    <col min="9" max="9" width="8.7109375" style="25" bestFit="1" customWidth="1"/>
    <col min="10" max="10" width="2.28515625" style="25" customWidth="1"/>
    <col min="11" max="11" width="8.7109375" style="25" bestFit="1" customWidth="1"/>
    <col min="12" max="12" width="2.28515625" style="25" customWidth="1"/>
    <col min="13" max="13" width="8.7109375" style="25" bestFit="1" customWidth="1"/>
    <col min="14" max="14" width="2.28515625" style="25" customWidth="1"/>
    <col min="15" max="15" width="8.7109375" style="25" bestFit="1" customWidth="1"/>
    <col min="16" max="16" width="2.28515625" style="25" customWidth="1"/>
    <col min="17" max="17" width="8.42578125" style="25" bestFit="1" customWidth="1"/>
    <col min="18" max="18" width="2.28515625" style="25" customWidth="1"/>
    <col min="19" max="19" width="8.7109375" style="25" bestFit="1" customWidth="1"/>
    <col min="20" max="20" width="2.28515625" style="25" customWidth="1"/>
    <col min="21" max="21" width="8.42578125" style="25" bestFit="1" customWidth="1"/>
    <col min="22" max="22" width="2.28515625" style="25" customWidth="1"/>
    <col min="23" max="23" width="8.42578125" style="25" bestFit="1" customWidth="1"/>
    <col min="24" max="24" width="2.28515625" style="25" customWidth="1"/>
    <col min="25" max="25" width="8.7109375" style="25" bestFit="1" customWidth="1"/>
    <col min="26" max="26" width="2.28515625" style="25" customWidth="1"/>
    <col min="27" max="27" width="9.28515625" style="25" bestFit="1" customWidth="1"/>
    <col min="28" max="28" width="2.28515625" style="25" customWidth="1"/>
    <col min="29" max="29" width="8.42578125" style="25" bestFit="1" customWidth="1"/>
    <col min="30" max="30" width="2.28515625" style="25" customWidth="1"/>
    <col min="31" max="31" width="8.7109375" style="25" bestFit="1" customWidth="1"/>
    <col min="32" max="32" width="2.28515625" style="25" customWidth="1"/>
    <col min="33" max="33" width="10" style="25" bestFit="1" customWidth="1"/>
    <col min="34" max="34" width="2.28515625" style="25" customWidth="1"/>
    <col min="35" max="35" width="9.85546875" customWidth="1"/>
    <col min="36" max="36" width="2.7109375" customWidth="1"/>
    <col min="37" max="37" width="11.7109375" bestFit="1" customWidth="1"/>
  </cols>
  <sheetData>
    <row r="1" spans="1:37" s="23" customFormat="1" ht="16.5" thickTop="1" thickBot="1" x14ac:dyDescent="0.3">
      <c r="A1" s="20"/>
      <c r="B1" s="20"/>
      <c r="C1" s="20"/>
      <c r="D1" s="20"/>
      <c r="E1" s="20"/>
      <c r="F1" s="20"/>
      <c r="G1" s="20"/>
      <c r="H1" s="20"/>
      <c r="I1" s="21" t="s">
        <v>152</v>
      </c>
      <c r="J1" s="22"/>
      <c r="K1" s="21" t="s">
        <v>153</v>
      </c>
      <c r="L1" s="22"/>
      <c r="M1" s="21" t="s">
        <v>154</v>
      </c>
      <c r="N1" s="22"/>
      <c r="O1" s="21" t="s">
        <v>155</v>
      </c>
      <c r="P1" s="22"/>
      <c r="Q1" s="21" t="s">
        <v>156</v>
      </c>
      <c r="R1" s="22"/>
      <c r="S1" s="21" t="s">
        <v>157</v>
      </c>
      <c r="T1" s="22"/>
      <c r="U1" s="21" t="s">
        <v>158</v>
      </c>
      <c r="V1" s="22"/>
      <c r="W1" s="21" t="s">
        <v>159</v>
      </c>
      <c r="X1" s="22"/>
      <c r="Y1" s="21" t="s">
        <v>160</v>
      </c>
      <c r="Z1" s="22"/>
      <c r="AA1" s="21" t="s">
        <v>161</v>
      </c>
      <c r="AB1" s="22"/>
      <c r="AC1" s="21" t="s">
        <v>162</v>
      </c>
      <c r="AD1" s="22"/>
      <c r="AE1" s="21" t="s">
        <v>163</v>
      </c>
      <c r="AF1" s="22"/>
      <c r="AG1" s="21" t="s">
        <v>182</v>
      </c>
      <c r="AH1" s="22"/>
      <c r="AI1" s="41" t="s">
        <v>181</v>
      </c>
      <c r="AK1" s="41" t="s">
        <v>164</v>
      </c>
    </row>
    <row r="2" spans="1:37" ht="15.75" thickTop="1" x14ac:dyDescent="0.25">
      <c r="A2" s="2"/>
      <c r="B2" s="2" t="s">
        <v>17</v>
      </c>
      <c r="C2" s="2"/>
      <c r="D2" s="2"/>
      <c r="E2" s="2"/>
      <c r="F2" s="2"/>
      <c r="G2" s="2"/>
      <c r="H2" s="2"/>
      <c r="I2" s="6"/>
      <c r="J2" s="7"/>
      <c r="K2" s="6"/>
      <c r="L2" s="7"/>
      <c r="M2" s="6"/>
      <c r="N2" s="7"/>
      <c r="O2" s="6"/>
      <c r="P2" s="7"/>
      <c r="Q2" s="6"/>
      <c r="R2" s="7"/>
      <c r="S2" s="6"/>
      <c r="T2" s="7"/>
      <c r="U2" s="6"/>
      <c r="V2" s="7"/>
      <c r="W2" s="6"/>
      <c r="X2" s="7"/>
      <c r="Y2" s="6"/>
      <c r="Z2" s="7"/>
      <c r="AA2" s="6"/>
      <c r="AB2" s="7"/>
      <c r="AC2" s="6"/>
      <c r="AD2" s="7"/>
      <c r="AE2" s="6"/>
      <c r="AF2" s="7"/>
      <c r="AG2" s="6"/>
      <c r="AH2" s="7"/>
    </row>
    <row r="3" spans="1:37" x14ac:dyDescent="0.25">
      <c r="A3" s="2"/>
      <c r="B3" s="2"/>
      <c r="C3" s="2"/>
      <c r="D3" s="2" t="s">
        <v>18</v>
      </c>
      <c r="E3" s="2"/>
      <c r="F3" s="2"/>
      <c r="G3" s="2"/>
      <c r="H3" s="2"/>
      <c r="I3" s="6"/>
      <c r="J3" s="7"/>
      <c r="K3" s="6"/>
      <c r="L3" s="7"/>
      <c r="M3" s="6"/>
      <c r="N3" s="7"/>
      <c r="O3" s="6"/>
      <c r="P3" s="7"/>
      <c r="Q3" s="6"/>
      <c r="R3" s="7"/>
      <c r="S3" s="6"/>
      <c r="T3" s="7"/>
      <c r="U3" s="6"/>
      <c r="V3" s="7"/>
      <c r="W3" s="6"/>
      <c r="X3" s="7"/>
      <c r="Y3" s="6"/>
      <c r="Z3" s="7"/>
      <c r="AA3" s="6"/>
      <c r="AB3" s="7"/>
      <c r="AC3" s="6"/>
      <c r="AD3" s="7"/>
      <c r="AE3" s="6"/>
      <c r="AF3" s="7"/>
      <c r="AG3" s="6"/>
      <c r="AH3" s="7"/>
    </row>
    <row r="4" spans="1:37" x14ac:dyDescent="0.25">
      <c r="A4" s="2"/>
      <c r="B4" s="2"/>
      <c r="C4" s="2"/>
      <c r="D4" s="2"/>
      <c r="E4" s="2" t="s">
        <v>19</v>
      </c>
      <c r="F4" s="2"/>
      <c r="G4" s="2"/>
      <c r="H4" s="2"/>
      <c r="I4" s="6">
        <v>0</v>
      </c>
      <c r="J4" s="7"/>
      <c r="K4" s="6">
        <v>0</v>
      </c>
      <c r="L4" s="7"/>
      <c r="M4" s="6">
        <v>0</v>
      </c>
      <c r="N4" s="7"/>
      <c r="O4" s="6">
        <v>0</v>
      </c>
      <c r="P4" s="7"/>
      <c r="Q4" s="6">
        <v>0</v>
      </c>
      <c r="R4" s="7"/>
      <c r="S4" s="6">
        <v>0</v>
      </c>
      <c r="T4" s="7"/>
      <c r="U4" s="6">
        <v>0</v>
      </c>
      <c r="V4" s="7"/>
      <c r="W4" s="6">
        <v>0</v>
      </c>
      <c r="X4" s="7"/>
      <c r="Y4" s="6">
        <v>0</v>
      </c>
      <c r="Z4" s="7"/>
      <c r="AA4" s="6">
        <v>0</v>
      </c>
      <c r="AB4" s="7"/>
      <c r="AC4" s="6">
        <v>0</v>
      </c>
      <c r="AD4" s="7"/>
      <c r="AE4" s="6">
        <v>0</v>
      </c>
      <c r="AF4" s="7"/>
      <c r="AG4" s="6">
        <f>ROUND(I4+K4+M4+O4+Q4+S4+U4+W4+Y4+AA4+AC4+AE4,5)</f>
        <v>0</v>
      </c>
      <c r="AH4" s="7"/>
      <c r="AI4">
        <v>0</v>
      </c>
      <c r="AK4">
        <v>0</v>
      </c>
    </row>
    <row r="5" spans="1:37" x14ac:dyDescent="0.25">
      <c r="A5" s="2"/>
      <c r="B5" s="2"/>
      <c r="C5" s="2"/>
      <c r="D5" s="2"/>
      <c r="E5" s="2" t="s">
        <v>20</v>
      </c>
      <c r="F5" s="2"/>
      <c r="G5" s="2"/>
      <c r="H5" s="2"/>
      <c r="I5" s="6"/>
      <c r="J5" s="7"/>
      <c r="K5" s="6"/>
      <c r="L5" s="7"/>
      <c r="M5" s="6"/>
      <c r="N5" s="7"/>
      <c r="O5" s="6"/>
      <c r="P5" s="7"/>
      <c r="Q5" s="6"/>
      <c r="R5" s="7"/>
      <c r="S5" s="6"/>
      <c r="T5" s="7"/>
      <c r="U5" s="6"/>
      <c r="V5" s="7"/>
      <c r="W5" s="6"/>
      <c r="X5" s="7"/>
      <c r="Y5" s="6"/>
      <c r="Z5" s="7"/>
      <c r="AA5" s="6"/>
      <c r="AB5" s="7"/>
      <c r="AC5" s="6"/>
      <c r="AD5" s="7"/>
      <c r="AE5" s="6"/>
      <c r="AF5" s="7"/>
      <c r="AG5" s="6"/>
      <c r="AH5" s="7"/>
    </row>
    <row r="6" spans="1:37" x14ac:dyDescent="0.25">
      <c r="A6" s="2"/>
      <c r="B6" s="2"/>
      <c r="C6" s="2"/>
      <c r="D6" s="2"/>
      <c r="E6" s="2"/>
      <c r="F6" s="2" t="s">
        <v>21</v>
      </c>
      <c r="G6" s="2"/>
      <c r="H6" s="2"/>
      <c r="I6" s="6">
        <v>0</v>
      </c>
      <c r="J6" s="7"/>
      <c r="K6" s="6">
        <v>5000</v>
      </c>
      <c r="L6" s="7"/>
      <c r="M6" s="6">
        <v>10000</v>
      </c>
      <c r="N6" s="7"/>
      <c r="O6" s="6">
        <v>27500</v>
      </c>
      <c r="P6" s="7"/>
      <c r="Q6" s="6">
        <v>12000</v>
      </c>
      <c r="R6" s="7"/>
      <c r="S6" s="6">
        <v>0</v>
      </c>
      <c r="T6" s="7"/>
      <c r="U6" s="6">
        <v>0</v>
      </c>
      <c r="V6" s="7"/>
      <c r="W6" s="6">
        <v>0</v>
      </c>
      <c r="X6" s="7"/>
      <c r="Y6" s="6">
        <v>0</v>
      </c>
      <c r="Z6" s="7"/>
      <c r="AA6" s="6">
        <v>0</v>
      </c>
      <c r="AB6" s="7"/>
      <c r="AC6" s="6">
        <v>0</v>
      </c>
      <c r="AD6" s="7"/>
      <c r="AE6" s="6">
        <v>0</v>
      </c>
      <c r="AF6" s="7"/>
      <c r="AG6" s="6">
        <f>ROUND(I6+K6+M6+O6+Q6+S6+U6+W6+Y6+AA6+AC6+AE6,5)</f>
        <v>54500</v>
      </c>
      <c r="AH6" s="7"/>
      <c r="AI6">
        <v>54425</v>
      </c>
      <c r="AK6">
        <v>60000</v>
      </c>
    </row>
    <row r="7" spans="1:37" x14ac:dyDescent="0.25">
      <c r="A7" s="2"/>
      <c r="B7" s="2"/>
      <c r="C7" s="2"/>
      <c r="D7" s="2"/>
      <c r="E7" s="2"/>
      <c r="F7" s="2" t="s">
        <v>22</v>
      </c>
      <c r="G7" s="2"/>
      <c r="H7" s="2"/>
      <c r="I7" s="6">
        <v>0</v>
      </c>
      <c r="J7" s="7"/>
      <c r="K7" s="6">
        <v>0</v>
      </c>
      <c r="L7" s="7"/>
      <c r="M7" s="6">
        <v>0</v>
      </c>
      <c r="N7" s="7"/>
      <c r="O7" s="6">
        <v>0</v>
      </c>
      <c r="P7" s="7"/>
      <c r="Q7" s="6">
        <v>6000</v>
      </c>
      <c r="R7" s="7"/>
      <c r="S7" s="6">
        <v>12000</v>
      </c>
      <c r="T7" s="7"/>
      <c r="U7" s="6">
        <v>29000</v>
      </c>
      <c r="V7" s="7"/>
      <c r="W7" s="6">
        <v>12000</v>
      </c>
      <c r="X7" s="7"/>
      <c r="Y7" s="6">
        <v>0</v>
      </c>
      <c r="Z7" s="7"/>
      <c r="AA7" s="6">
        <v>0</v>
      </c>
      <c r="AB7" s="7"/>
      <c r="AC7" s="6">
        <v>0</v>
      </c>
      <c r="AD7" s="7"/>
      <c r="AE7" s="6">
        <v>0</v>
      </c>
      <c r="AF7" s="7"/>
      <c r="AG7" s="6">
        <f>ROUND(I7+K7+M7+O7+Q7+S7+U7+W7+Y7+AA7+AC7+AE7,5)</f>
        <v>59000</v>
      </c>
      <c r="AH7" s="7"/>
      <c r="AI7">
        <v>59000</v>
      </c>
      <c r="AK7">
        <v>92000</v>
      </c>
    </row>
    <row r="8" spans="1:37" ht="15.75" thickBot="1" x14ac:dyDescent="0.3">
      <c r="A8" s="2"/>
      <c r="B8" s="2"/>
      <c r="C8" s="2"/>
      <c r="D8" s="2"/>
      <c r="E8" s="2"/>
      <c r="F8" s="2" t="s">
        <v>23</v>
      </c>
      <c r="G8" s="2"/>
      <c r="H8" s="2"/>
      <c r="I8" s="9">
        <v>0</v>
      </c>
      <c r="J8" s="7"/>
      <c r="K8" s="9">
        <v>0</v>
      </c>
      <c r="L8" s="7"/>
      <c r="M8" s="9">
        <v>0</v>
      </c>
      <c r="N8" s="7"/>
      <c r="O8" s="9">
        <v>0</v>
      </c>
      <c r="P8" s="7"/>
      <c r="Q8" s="9">
        <v>0</v>
      </c>
      <c r="R8" s="7"/>
      <c r="S8" s="9">
        <v>0</v>
      </c>
      <c r="T8" s="7"/>
      <c r="U8" s="9">
        <v>0</v>
      </c>
      <c r="V8" s="7"/>
      <c r="W8" s="9">
        <v>0</v>
      </c>
      <c r="X8" s="7"/>
      <c r="Y8" s="9">
        <v>0</v>
      </c>
      <c r="Z8" s="7"/>
      <c r="AA8" s="9">
        <v>0</v>
      </c>
      <c r="AB8" s="7"/>
      <c r="AC8" s="9">
        <v>0</v>
      </c>
      <c r="AD8" s="7"/>
      <c r="AE8" s="9">
        <v>0</v>
      </c>
      <c r="AF8" s="7"/>
      <c r="AG8" s="9">
        <f>ROUND(I8+K8+M8+O8+Q8+S8+U8+W8+Y8+AA8+AC8+AE8,5)</f>
        <v>0</v>
      </c>
      <c r="AH8" s="7"/>
      <c r="AI8">
        <v>0</v>
      </c>
      <c r="AK8">
        <v>0</v>
      </c>
    </row>
    <row r="9" spans="1:37" x14ac:dyDescent="0.25">
      <c r="A9" s="2"/>
      <c r="B9" s="2"/>
      <c r="C9" s="2"/>
      <c r="D9" s="2"/>
      <c r="E9" s="2" t="s">
        <v>24</v>
      </c>
      <c r="F9" s="2"/>
      <c r="G9" s="2"/>
      <c r="H9" s="2"/>
      <c r="I9" s="6">
        <f>ROUND(SUM(I5:I8),5)</f>
        <v>0</v>
      </c>
      <c r="J9" s="7"/>
      <c r="K9" s="6">
        <f>ROUND(SUM(K5:K8),5)</f>
        <v>5000</v>
      </c>
      <c r="L9" s="7"/>
      <c r="M9" s="6">
        <f>ROUND(SUM(M5:M8),5)</f>
        <v>10000</v>
      </c>
      <c r="N9" s="7"/>
      <c r="O9" s="6">
        <f>ROUND(SUM(O5:O8),5)</f>
        <v>27500</v>
      </c>
      <c r="P9" s="7"/>
      <c r="Q9" s="6">
        <f>ROUND(SUM(Q5:Q8),5)</f>
        <v>18000</v>
      </c>
      <c r="R9" s="7"/>
      <c r="S9" s="6">
        <f>ROUND(SUM(S5:S8),5)</f>
        <v>12000</v>
      </c>
      <c r="T9" s="7"/>
      <c r="U9" s="6">
        <f>ROUND(SUM(U5:U8),5)</f>
        <v>29000</v>
      </c>
      <c r="V9" s="7"/>
      <c r="W9" s="6">
        <f>ROUND(SUM(W5:W8),5)</f>
        <v>12000</v>
      </c>
      <c r="X9" s="7"/>
      <c r="Y9" s="6">
        <f>ROUND(SUM(Y5:Y8),5)</f>
        <v>0</v>
      </c>
      <c r="Z9" s="7"/>
      <c r="AA9" s="6">
        <f>ROUND(SUM(AA5:AA8),5)</f>
        <v>0</v>
      </c>
      <c r="AB9" s="7"/>
      <c r="AC9" s="6">
        <f>ROUND(SUM(AC5:AC8),5)</f>
        <v>0</v>
      </c>
      <c r="AD9" s="7"/>
      <c r="AE9" s="6">
        <f>ROUND(SUM(AE5:AE8),5)</f>
        <v>0</v>
      </c>
      <c r="AF9" s="7"/>
      <c r="AG9" s="6">
        <f>ROUND(I9+K9+M9+O9+Q9+S9+U9+W9+Y9+AA9+AC9+AE9,5)</f>
        <v>113500</v>
      </c>
      <c r="AH9" s="7"/>
      <c r="AI9">
        <v>113425</v>
      </c>
      <c r="AK9">
        <v>152000</v>
      </c>
    </row>
    <row r="10" spans="1:37" x14ac:dyDescent="0.25">
      <c r="A10" s="2"/>
      <c r="B10" s="2"/>
      <c r="C10" s="2"/>
      <c r="D10" s="2"/>
      <c r="E10" s="2" t="s">
        <v>25</v>
      </c>
      <c r="F10" s="2"/>
      <c r="G10" s="2"/>
      <c r="H10" s="2"/>
      <c r="I10" s="6"/>
      <c r="J10" s="7"/>
      <c r="K10" s="6"/>
      <c r="L10" s="7"/>
      <c r="M10" s="6"/>
      <c r="N10" s="7"/>
      <c r="O10" s="6"/>
      <c r="P10" s="7"/>
      <c r="Q10" s="6"/>
      <c r="R10" s="7"/>
      <c r="S10" s="6"/>
      <c r="T10" s="7"/>
      <c r="U10" s="6"/>
      <c r="V10" s="7"/>
      <c r="W10" s="6"/>
      <c r="X10" s="7"/>
      <c r="Y10" s="6"/>
      <c r="Z10" s="7"/>
      <c r="AA10" s="6"/>
      <c r="AB10" s="7"/>
      <c r="AC10" s="6"/>
      <c r="AD10" s="7"/>
      <c r="AE10" s="6"/>
      <c r="AF10" s="7"/>
      <c r="AG10" s="6"/>
      <c r="AH10" s="7"/>
    </row>
    <row r="11" spans="1:37" x14ac:dyDescent="0.25">
      <c r="A11" s="2"/>
      <c r="B11" s="2"/>
      <c r="C11" s="2"/>
      <c r="D11" s="2"/>
      <c r="E11" s="2"/>
      <c r="F11" s="2" t="s">
        <v>26</v>
      </c>
      <c r="G11" s="2"/>
      <c r="H11" s="2"/>
      <c r="I11" s="6">
        <v>1000</v>
      </c>
      <c r="J11" s="7"/>
      <c r="K11" s="6">
        <v>3000</v>
      </c>
      <c r="L11" s="7"/>
      <c r="M11" s="6">
        <v>3000</v>
      </c>
      <c r="N11" s="7"/>
      <c r="O11" s="6">
        <v>1000</v>
      </c>
      <c r="P11" s="7"/>
      <c r="Q11" s="6">
        <v>0</v>
      </c>
      <c r="R11" s="7"/>
      <c r="S11" s="6">
        <v>0</v>
      </c>
      <c r="T11" s="7"/>
      <c r="U11" s="6">
        <v>0</v>
      </c>
      <c r="V11" s="7"/>
      <c r="W11" s="6">
        <v>0</v>
      </c>
      <c r="X11" s="7"/>
      <c r="Y11" s="6">
        <v>0</v>
      </c>
      <c r="Z11" s="7"/>
      <c r="AA11" s="6">
        <v>0</v>
      </c>
      <c r="AB11" s="7"/>
      <c r="AC11" s="6">
        <v>0</v>
      </c>
      <c r="AD11" s="7"/>
      <c r="AE11" s="6">
        <v>0</v>
      </c>
      <c r="AF11" s="7"/>
      <c r="AG11" s="6">
        <f>ROUND(I11+K11+M11+O11+Q11+S11+U11+W11+Y11+AA11+AC11+AE11,5)</f>
        <v>8000</v>
      </c>
      <c r="AH11" s="7"/>
      <c r="AI11">
        <v>7918</v>
      </c>
      <c r="AK11">
        <v>10000</v>
      </c>
    </row>
    <row r="12" spans="1:37" x14ac:dyDescent="0.25">
      <c r="A12" s="2"/>
      <c r="B12" s="2"/>
      <c r="C12" s="2"/>
      <c r="D12" s="2"/>
      <c r="E12" s="2"/>
      <c r="F12" s="2" t="s">
        <v>27</v>
      </c>
      <c r="G12" s="2"/>
      <c r="H12" s="2"/>
      <c r="I12" s="6">
        <v>0</v>
      </c>
      <c r="J12" s="7"/>
      <c r="K12" s="6">
        <v>2000</v>
      </c>
      <c r="L12" s="7"/>
      <c r="M12" s="6">
        <v>2000</v>
      </c>
      <c r="N12" s="7"/>
      <c r="O12" s="6">
        <v>3000</v>
      </c>
      <c r="P12" s="7"/>
      <c r="Q12" s="6">
        <v>2000</v>
      </c>
      <c r="R12" s="7"/>
      <c r="S12" s="6">
        <v>3000</v>
      </c>
      <c r="T12" s="7"/>
      <c r="U12" s="6">
        <v>3000</v>
      </c>
      <c r="V12" s="7"/>
      <c r="W12" s="6">
        <v>1000</v>
      </c>
      <c r="X12" s="7"/>
      <c r="Y12" s="6">
        <v>0</v>
      </c>
      <c r="Z12" s="7"/>
      <c r="AA12" s="6">
        <v>0</v>
      </c>
      <c r="AB12" s="7"/>
      <c r="AC12" s="6">
        <v>0</v>
      </c>
      <c r="AD12" s="7"/>
      <c r="AE12" s="6">
        <v>0</v>
      </c>
      <c r="AF12" s="7"/>
      <c r="AG12" s="6">
        <f>ROUND(I12+K12+M12+O12+Q12+S12+U12+W12+Y12+AA12+AC12+AE12,5)</f>
        <v>16000</v>
      </c>
      <c r="AH12" s="7"/>
      <c r="AI12">
        <v>15700</v>
      </c>
      <c r="AK12">
        <v>29000</v>
      </c>
    </row>
    <row r="13" spans="1:37" ht="15.75" thickBot="1" x14ac:dyDescent="0.3">
      <c r="A13" s="2"/>
      <c r="B13" s="2"/>
      <c r="C13" s="2"/>
      <c r="D13" s="2"/>
      <c r="E13" s="2"/>
      <c r="F13" s="2" t="s">
        <v>28</v>
      </c>
      <c r="G13" s="2"/>
      <c r="H13" s="2"/>
      <c r="I13" s="9">
        <v>0</v>
      </c>
      <c r="J13" s="7"/>
      <c r="K13" s="9">
        <v>0</v>
      </c>
      <c r="L13" s="7"/>
      <c r="M13" s="9">
        <v>0</v>
      </c>
      <c r="N13" s="7"/>
      <c r="O13" s="9">
        <v>0</v>
      </c>
      <c r="P13" s="7"/>
      <c r="Q13" s="9">
        <v>0</v>
      </c>
      <c r="R13" s="7"/>
      <c r="S13" s="9">
        <v>0</v>
      </c>
      <c r="T13" s="7"/>
      <c r="U13" s="9">
        <v>0</v>
      </c>
      <c r="V13" s="7"/>
      <c r="W13" s="9">
        <v>0</v>
      </c>
      <c r="X13" s="7"/>
      <c r="Y13" s="9">
        <v>0</v>
      </c>
      <c r="Z13" s="7"/>
      <c r="AA13" s="9">
        <v>0</v>
      </c>
      <c r="AB13" s="7"/>
      <c r="AC13" s="9">
        <v>0</v>
      </c>
      <c r="AD13" s="7"/>
      <c r="AE13" s="9">
        <v>0</v>
      </c>
      <c r="AF13" s="7"/>
      <c r="AG13" s="9">
        <f>ROUND(I13+K13+M13+O13+Q13+S13+U13+W13+Y13+AA13+AC13+AE13,5)</f>
        <v>0</v>
      </c>
      <c r="AH13" s="7"/>
      <c r="AI13">
        <v>0</v>
      </c>
      <c r="AK13">
        <v>0</v>
      </c>
    </row>
    <row r="14" spans="1:37" x14ac:dyDescent="0.25">
      <c r="A14" s="2"/>
      <c r="B14" s="2"/>
      <c r="C14" s="2"/>
      <c r="D14" s="2"/>
      <c r="E14" s="2" t="s">
        <v>29</v>
      </c>
      <c r="F14" s="2"/>
      <c r="G14" s="2"/>
      <c r="H14" s="2"/>
      <c r="I14" s="6">
        <f>ROUND(SUM(I10:I13),5)</f>
        <v>1000</v>
      </c>
      <c r="J14" s="7"/>
      <c r="K14" s="6">
        <f>ROUND(SUM(K10:K13),5)</f>
        <v>5000</v>
      </c>
      <c r="L14" s="7"/>
      <c r="M14" s="6">
        <f>ROUND(SUM(M10:M13),5)</f>
        <v>5000</v>
      </c>
      <c r="N14" s="7"/>
      <c r="O14" s="6">
        <f>ROUND(SUM(O10:O13),5)</f>
        <v>4000</v>
      </c>
      <c r="P14" s="7"/>
      <c r="Q14" s="6">
        <f>ROUND(SUM(Q10:Q13),5)</f>
        <v>2000</v>
      </c>
      <c r="R14" s="7"/>
      <c r="S14" s="6">
        <f>ROUND(SUM(S10:S13),5)</f>
        <v>3000</v>
      </c>
      <c r="T14" s="7"/>
      <c r="U14" s="6">
        <f>ROUND(SUM(U10:U13),5)</f>
        <v>3000</v>
      </c>
      <c r="V14" s="7"/>
      <c r="W14" s="6">
        <f>ROUND(SUM(W10:W13),5)</f>
        <v>1000</v>
      </c>
      <c r="X14" s="7"/>
      <c r="Y14" s="6">
        <f>ROUND(SUM(Y10:Y13),5)</f>
        <v>0</v>
      </c>
      <c r="Z14" s="7"/>
      <c r="AA14" s="6">
        <f>ROUND(SUM(AA10:AA13),5)</f>
        <v>0</v>
      </c>
      <c r="AB14" s="7"/>
      <c r="AC14" s="6">
        <f>ROUND(SUM(AC10:AC13),5)</f>
        <v>0</v>
      </c>
      <c r="AD14" s="7"/>
      <c r="AE14" s="6">
        <f>ROUND(SUM(AE10:AE13),5)</f>
        <v>0</v>
      </c>
      <c r="AF14" s="7"/>
      <c r="AG14" s="6">
        <f>ROUND(I14+K14+M14+O14+Q14+S14+U14+W14+Y14+AA14+AC14+AE14,5)</f>
        <v>24000</v>
      </c>
      <c r="AH14" s="7"/>
      <c r="AI14">
        <v>23618</v>
      </c>
      <c r="AK14">
        <v>39000</v>
      </c>
    </row>
    <row r="15" spans="1:37" x14ac:dyDescent="0.25">
      <c r="A15" s="2"/>
      <c r="B15" s="2"/>
      <c r="C15" s="2"/>
      <c r="D15" s="2"/>
      <c r="E15" s="2" t="s">
        <v>30</v>
      </c>
      <c r="F15" s="2"/>
      <c r="G15" s="2"/>
      <c r="H15" s="2"/>
      <c r="I15" s="6">
        <v>190.75</v>
      </c>
      <c r="J15" s="7"/>
      <c r="K15" s="6">
        <v>194.33</v>
      </c>
      <c r="L15" s="7"/>
      <c r="M15" s="6">
        <v>194.31</v>
      </c>
      <c r="N15" s="7"/>
      <c r="O15" s="6">
        <v>200.53</v>
      </c>
      <c r="P15" s="7"/>
      <c r="Q15" s="6">
        <v>722.46</v>
      </c>
      <c r="R15" s="7"/>
      <c r="S15" s="6">
        <v>191.6</v>
      </c>
      <c r="T15" s="7"/>
      <c r="U15" s="6">
        <v>180.24</v>
      </c>
      <c r="V15" s="7"/>
      <c r="W15" s="6">
        <v>195.91</v>
      </c>
      <c r="X15" s="7"/>
      <c r="Y15" s="6">
        <v>183.66</v>
      </c>
      <c r="Z15" s="7"/>
      <c r="AA15" s="6">
        <v>167.31</v>
      </c>
      <c r="AB15" s="7"/>
      <c r="AC15" s="6">
        <f>714.97-16.46</f>
        <v>698.51</v>
      </c>
      <c r="AD15" s="7"/>
      <c r="AE15" s="6">
        <f>16.73+4.14+8.27+4.28+4.14+5+37.34+4.13+28.95+33.25+8.28+25.88</f>
        <v>180.39000000000001</v>
      </c>
      <c r="AF15" s="7"/>
      <c r="AG15" s="6">
        <f>ROUND(I15+K15+M15+O15+Q15+S15+U15+W15+Y15+AA15+AC15+AE15,5)</f>
        <v>3300</v>
      </c>
      <c r="AH15" s="7"/>
      <c r="AI15">
        <v>3342.34</v>
      </c>
      <c r="AK15">
        <v>2148.39</v>
      </c>
    </row>
    <row r="16" spans="1:37" x14ac:dyDescent="0.25">
      <c r="A16" s="2"/>
      <c r="B16" s="2"/>
      <c r="C16" s="2"/>
      <c r="D16" s="2"/>
      <c r="E16" s="2" t="s">
        <v>31</v>
      </c>
      <c r="F16" s="2"/>
      <c r="G16" s="2"/>
      <c r="H16" s="2"/>
      <c r="I16" s="6"/>
      <c r="J16" s="7"/>
      <c r="K16" s="6"/>
      <c r="L16" s="7"/>
      <c r="M16" s="6"/>
      <c r="N16" s="7"/>
      <c r="O16" s="6"/>
      <c r="P16" s="7"/>
      <c r="Q16" s="6"/>
      <c r="R16" s="7"/>
      <c r="S16" s="6"/>
      <c r="T16" s="7"/>
      <c r="U16" s="6"/>
      <c r="V16" s="7"/>
      <c r="W16" s="6"/>
      <c r="X16" s="7"/>
      <c r="Y16" s="6"/>
      <c r="Z16" s="7"/>
      <c r="AA16" s="6"/>
      <c r="AB16" s="7"/>
      <c r="AC16" s="6"/>
      <c r="AD16" s="7"/>
      <c r="AE16" s="6"/>
      <c r="AF16" s="7"/>
      <c r="AG16" s="6"/>
      <c r="AH16" s="7"/>
    </row>
    <row r="17" spans="1:37" x14ac:dyDescent="0.25">
      <c r="A17" s="2"/>
      <c r="B17" s="2"/>
      <c r="C17" s="2"/>
      <c r="D17" s="2"/>
      <c r="E17" s="2"/>
      <c r="F17" s="2" t="s">
        <v>32</v>
      </c>
      <c r="G17" s="2"/>
      <c r="H17" s="2"/>
      <c r="I17" s="6">
        <v>0</v>
      </c>
      <c r="J17" s="7"/>
      <c r="K17" s="6">
        <v>0</v>
      </c>
      <c r="L17" s="7"/>
      <c r="M17" s="6">
        <v>0</v>
      </c>
      <c r="N17" s="7"/>
      <c r="O17" s="6">
        <v>0</v>
      </c>
      <c r="P17" s="7"/>
      <c r="Q17" s="6">
        <v>0</v>
      </c>
      <c r="R17" s="7"/>
      <c r="S17" s="6">
        <v>0</v>
      </c>
      <c r="T17" s="7"/>
      <c r="U17" s="6">
        <v>4000</v>
      </c>
      <c r="V17" s="7"/>
      <c r="W17" s="6">
        <v>15000</v>
      </c>
      <c r="X17" s="7"/>
      <c r="Y17" s="6">
        <v>22000</v>
      </c>
      <c r="Z17" s="7"/>
      <c r="AA17" s="6">
        <v>18000</v>
      </c>
      <c r="AB17" s="7"/>
      <c r="AC17" s="6">
        <v>1000</v>
      </c>
      <c r="AD17" s="7"/>
      <c r="AE17" s="6">
        <v>0</v>
      </c>
      <c r="AF17" s="7"/>
      <c r="AG17" s="6">
        <f>ROUND(I17+K17+M17+O17+Q17+S17+U17+W17+Y17+AA17+AC17+AE17,5)</f>
        <v>60000</v>
      </c>
      <c r="AH17" s="7"/>
      <c r="AI17">
        <v>56088</v>
      </c>
      <c r="AK17">
        <v>60000</v>
      </c>
    </row>
    <row r="18" spans="1:37" x14ac:dyDescent="0.25">
      <c r="A18" s="2"/>
      <c r="B18" s="2"/>
      <c r="C18" s="2"/>
      <c r="D18" s="2"/>
      <c r="E18" s="2"/>
      <c r="F18" s="2" t="s">
        <v>33</v>
      </c>
      <c r="G18" s="2"/>
      <c r="H18" s="2"/>
      <c r="I18" s="6"/>
      <c r="J18" s="7"/>
      <c r="K18" s="6"/>
      <c r="L18" s="7"/>
      <c r="M18" s="6"/>
      <c r="N18" s="7"/>
      <c r="O18" s="6"/>
      <c r="P18" s="7"/>
      <c r="Q18" s="6"/>
      <c r="R18" s="7"/>
      <c r="S18" s="6"/>
      <c r="T18" s="7"/>
      <c r="U18" s="6"/>
      <c r="V18" s="7"/>
      <c r="W18" s="6"/>
      <c r="X18" s="7"/>
      <c r="Y18" s="6"/>
      <c r="Z18" s="7"/>
      <c r="AA18" s="6"/>
      <c r="AB18" s="7"/>
      <c r="AC18" s="6"/>
      <c r="AD18" s="7"/>
      <c r="AE18" s="6"/>
      <c r="AF18" s="7"/>
      <c r="AG18" s="6"/>
      <c r="AH18" s="7"/>
    </row>
    <row r="19" spans="1:37" x14ac:dyDescent="0.25">
      <c r="A19" s="2"/>
      <c r="B19" s="2"/>
      <c r="C19" s="2"/>
      <c r="D19" s="2"/>
      <c r="E19" s="2"/>
      <c r="F19" s="2"/>
      <c r="G19" s="2" t="s">
        <v>34</v>
      </c>
      <c r="H19" s="2"/>
      <c r="I19" s="6">
        <v>0</v>
      </c>
      <c r="J19" s="7"/>
      <c r="K19" s="6">
        <v>0</v>
      </c>
      <c r="L19" s="7"/>
      <c r="M19" s="6">
        <v>0</v>
      </c>
      <c r="N19" s="7"/>
      <c r="O19" s="6">
        <v>0</v>
      </c>
      <c r="P19" s="7"/>
      <c r="Q19" s="6">
        <v>0</v>
      </c>
      <c r="R19" s="7"/>
      <c r="S19" s="6">
        <v>0</v>
      </c>
      <c r="T19" s="7"/>
      <c r="U19" s="6">
        <v>0</v>
      </c>
      <c r="V19" s="7"/>
      <c r="W19" s="6">
        <v>0</v>
      </c>
      <c r="X19" s="7"/>
      <c r="Y19" s="6">
        <v>0</v>
      </c>
      <c r="Z19" s="7"/>
      <c r="AA19" s="6">
        <v>0</v>
      </c>
      <c r="AB19" s="7"/>
      <c r="AC19" s="6">
        <v>6200</v>
      </c>
      <c r="AD19" s="7"/>
      <c r="AE19" s="6">
        <v>6800</v>
      </c>
      <c r="AF19" s="7"/>
      <c r="AG19" s="6">
        <f t="shared" ref="AG19:AG27" si="0">ROUND(I19+K19+M19+O19+Q19+S19+U19+W19+Y19+AA19+AC19+AE19,5)</f>
        <v>13000</v>
      </c>
      <c r="AH19" s="7"/>
      <c r="AI19">
        <v>15366</v>
      </c>
      <c r="AK19">
        <v>13096.77</v>
      </c>
    </row>
    <row r="20" spans="1:37" x14ac:dyDescent="0.25">
      <c r="A20" s="2"/>
      <c r="B20" s="2"/>
      <c r="C20" s="2"/>
      <c r="D20" s="2"/>
      <c r="E20" s="2"/>
      <c r="F20" s="2"/>
      <c r="G20" s="2" t="s">
        <v>35</v>
      </c>
      <c r="H20" s="2"/>
      <c r="I20" s="6">
        <v>0</v>
      </c>
      <c r="J20" s="7"/>
      <c r="K20" s="6">
        <v>0</v>
      </c>
      <c r="L20" s="7"/>
      <c r="M20" s="6">
        <v>0</v>
      </c>
      <c r="N20" s="7"/>
      <c r="O20" s="6">
        <v>0</v>
      </c>
      <c r="P20" s="7"/>
      <c r="Q20" s="6">
        <v>6200</v>
      </c>
      <c r="R20" s="7"/>
      <c r="S20" s="6">
        <v>6800</v>
      </c>
      <c r="T20" s="7"/>
      <c r="U20" s="6">
        <v>0</v>
      </c>
      <c r="V20" s="7"/>
      <c r="W20" s="6">
        <v>0</v>
      </c>
      <c r="X20" s="7"/>
      <c r="Y20" s="6">
        <v>0</v>
      </c>
      <c r="Z20" s="7"/>
      <c r="AA20" s="6">
        <v>0</v>
      </c>
      <c r="AB20" s="7"/>
      <c r="AC20" s="6">
        <v>0</v>
      </c>
      <c r="AD20" s="7"/>
      <c r="AE20" s="6">
        <v>0</v>
      </c>
      <c r="AF20" s="7"/>
      <c r="AG20" s="6">
        <f t="shared" si="0"/>
        <v>13000</v>
      </c>
      <c r="AH20" s="7"/>
      <c r="AI20">
        <v>11660</v>
      </c>
      <c r="AK20">
        <v>14000</v>
      </c>
    </row>
    <row r="21" spans="1:37" x14ac:dyDescent="0.25">
      <c r="A21" s="2"/>
      <c r="B21" s="2"/>
      <c r="C21" s="2"/>
      <c r="D21" s="2"/>
      <c r="E21" s="2"/>
      <c r="F21" s="2"/>
      <c r="G21" s="2" t="s">
        <v>36</v>
      </c>
      <c r="H21" s="2"/>
      <c r="I21" s="6">
        <v>0</v>
      </c>
      <c r="J21" s="7"/>
      <c r="K21" s="6">
        <v>6200</v>
      </c>
      <c r="L21" s="7"/>
      <c r="M21" s="6">
        <v>6800</v>
      </c>
      <c r="N21" s="7"/>
      <c r="O21" s="6">
        <v>0</v>
      </c>
      <c r="P21" s="7"/>
      <c r="Q21" s="6">
        <v>0</v>
      </c>
      <c r="R21" s="7"/>
      <c r="S21" s="6">
        <v>0</v>
      </c>
      <c r="T21" s="7"/>
      <c r="U21" s="6">
        <v>0</v>
      </c>
      <c r="V21" s="7"/>
      <c r="W21" s="6">
        <v>0</v>
      </c>
      <c r="X21" s="7"/>
      <c r="Y21" s="6">
        <v>0</v>
      </c>
      <c r="Z21" s="7"/>
      <c r="AA21" s="6">
        <v>0</v>
      </c>
      <c r="AB21" s="7"/>
      <c r="AC21" s="6">
        <v>0</v>
      </c>
      <c r="AD21" s="7"/>
      <c r="AE21" s="6">
        <v>0</v>
      </c>
      <c r="AF21" s="7"/>
      <c r="AG21" s="6">
        <f t="shared" si="0"/>
        <v>13000</v>
      </c>
      <c r="AH21" s="7"/>
      <c r="AI21">
        <v>15630</v>
      </c>
      <c r="AK21">
        <v>14000</v>
      </c>
    </row>
    <row r="22" spans="1:37" x14ac:dyDescent="0.25">
      <c r="A22" s="2"/>
      <c r="B22" s="2"/>
      <c r="C22" s="2"/>
      <c r="D22" s="2"/>
      <c r="E22" s="2"/>
      <c r="F22" s="2"/>
      <c r="G22" s="2" t="s">
        <v>37</v>
      </c>
      <c r="H22" s="2"/>
      <c r="I22" s="6">
        <v>0</v>
      </c>
      <c r="J22" s="7"/>
      <c r="K22" s="6">
        <v>0</v>
      </c>
      <c r="L22" s="7"/>
      <c r="M22" s="6">
        <v>0</v>
      </c>
      <c r="N22" s="7"/>
      <c r="O22" s="6">
        <v>0</v>
      </c>
      <c r="P22" s="7"/>
      <c r="Q22" s="6">
        <v>0</v>
      </c>
      <c r="R22" s="7"/>
      <c r="S22" s="6">
        <v>0</v>
      </c>
      <c r="T22" s="7"/>
      <c r="U22" s="6">
        <v>0</v>
      </c>
      <c r="V22" s="7"/>
      <c r="W22" s="6">
        <v>0</v>
      </c>
      <c r="X22" s="7"/>
      <c r="Y22" s="6">
        <v>0</v>
      </c>
      <c r="Z22" s="7"/>
      <c r="AA22" s="6">
        <v>0</v>
      </c>
      <c r="AB22" s="7"/>
      <c r="AC22" s="6">
        <v>0</v>
      </c>
      <c r="AD22" s="7"/>
      <c r="AE22" s="6">
        <v>0</v>
      </c>
      <c r="AF22" s="7"/>
      <c r="AG22" s="6">
        <f t="shared" si="0"/>
        <v>0</v>
      </c>
      <c r="AH22" s="7"/>
      <c r="AI22">
        <v>0</v>
      </c>
      <c r="AK22">
        <v>0</v>
      </c>
    </row>
    <row r="23" spans="1:37" x14ac:dyDescent="0.25">
      <c r="A23" s="2"/>
      <c r="B23" s="2"/>
      <c r="C23" s="2"/>
      <c r="D23" s="2"/>
      <c r="E23" s="2"/>
      <c r="F23" s="2"/>
      <c r="G23" s="2" t="s">
        <v>38</v>
      </c>
      <c r="H23" s="2"/>
      <c r="I23" s="6">
        <v>0</v>
      </c>
      <c r="J23" s="7"/>
      <c r="K23" s="6">
        <v>0</v>
      </c>
      <c r="L23" s="7"/>
      <c r="M23" s="6">
        <v>0</v>
      </c>
      <c r="N23" s="7"/>
      <c r="O23" s="6">
        <v>0</v>
      </c>
      <c r="P23" s="7"/>
      <c r="Q23" s="6">
        <v>0</v>
      </c>
      <c r="R23" s="7"/>
      <c r="S23" s="6">
        <v>0</v>
      </c>
      <c r="T23" s="7"/>
      <c r="U23" s="6">
        <v>0</v>
      </c>
      <c r="V23" s="7"/>
      <c r="W23" s="6">
        <v>6200</v>
      </c>
      <c r="X23" s="7"/>
      <c r="Y23" s="6">
        <v>6800</v>
      </c>
      <c r="Z23" s="7"/>
      <c r="AA23" s="6">
        <v>0</v>
      </c>
      <c r="AB23" s="7"/>
      <c r="AC23" s="6">
        <v>0</v>
      </c>
      <c r="AD23" s="7"/>
      <c r="AE23" s="6">
        <v>0</v>
      </c>
      <c r="AF23" s="7"/>
      <c r="AG23" s="6">
        <f t="shared" si="0"/>
        <v>13000</v>
      </c>
      <c r="AH23" s="7"/>
      <c r="AI23">
        <v>0</v>
      </c>
      <c r="AK23">
        <v>14000</v>
      </c>
    </row>
    <row r="24" spans="1:37" ht="15.75" thickBot="1" x14ac:dyDescent="0.3">
      <c r="A24" s="2"/>
      <c r="B24" s="2"/>
      <c r="C24" s="2"/>
      <c r="D24" s="2"/>
      <c r="E24" s="2"/>
      <c r="F24" s="2"/>
      <c r="G24" s="2" t="s">
        <v>39</v>
      </c>
      <c r="H24" s="2"/>
      <c r="I24" s="9">
        <v>0</v>
      </c>
      <c r="J24" s="7"/>
      <c r="K24" s="9">
        <v>0</v>
      </c>
      <c r="L24" s="7"/>
      <c r="M24" s="9">
        <v>0</v>
      </c>
      <c r="N24" s="7"/>
      <c r="O24" s="9">
        <v>0</v>
      </c>
      <c r="P24" s="7"/>
      <c r="Q24" s="9">
        <v>0</v>
      </c>
      <c r="R24" s="7"/>
      <c r="S24" s="9">
        <v>0</v>
      </c>
      <c r="T24" s="7"/>
      <c r="U24" s="9">
        <v>0</v>
      </c>
      <c r="V24" s="7"/>
      <c r="W24" s="9">
        <v>0</v>
      </c>
      <c r="X24" s="7"/>
      <c r="Y24" s="9">
        <v>0</v>
      </c>
      <c r="Z24" s="7"/>
      <c r="AA24" s="9">
        <v>0</v>
      </c>
      <c r="AB24" s="7"/>
      <c r="AC24" s="9">
        <v>0</v>
      </c>
      <c r="AD24" s="7"/>
      <c r="AE24" s="9">
        <v>0</v>
      </c>
      <c r="AF24" s="7"/>
      <c r="AG24" s="9">
        <f t="shared" si="0"/>
        <v>0</v>
      </c>
      <c r="AH24" s="7"/>
      <c r="AI24">
        <v>0</v>
      </c>
      <c r="AK24">
        <v>0</v>
      </c>
    </row>
    <row r="25" spans="1:37" x14ac:dyDescent="0.25">
      <c r="A25" s="2"/>
      <c r="B25" s="2"/>
      <c r="C25" s="2"/>
      <c r="D25" s="2"/>
      <c r="E25" s="2"/>
      <c r="F25" s="2" t="s">
        <v>40</v>
      </c>
      <c r="G25" s="2"/>
      <c r="H25" s="2"/>
      <c r="I25" s="6">
        <f>ROUND(SUM(I18:I24),5)</f>
        <v>0</v>
      </c>
      <c r="J25" s="7"/>
      <c r="K25" s="6">
        <f>ROUND(SUM(K18:K24),5)</f>
        <v>6200</v>
      </c>
      <c r="L25" s="7"/>
      <c r="M25" s="6">
        <f>ROUND(SUM(M18:M24),5)</f>
        <v>6800</v>
      </c>
      <c r="N25" s="7"/>
      <c r="O25" s="6">
        <f>ROUND(SUM(O18:O24),5)</f>
        <v>0</v>
      </c>
      <c r="P25" s="7"/>
      <c r="Q25" s="6">
        <f>ROUND(SUM(Q18:Q24),5)</f>
        <v>6200</v>
      </c>
      <c r="R25" s="7"/>
      <c r="S25" s="6">
        <f>ROUND(SUM(S18:S24),5)</f>
        <v>6800</v>
      </c>
      <c r="T25" s="7"/>
      <c r="U25" s="6">
        <f>ROUND(SUM(U18:U24),5)</f>
        <v>0</v>
      </c>
      <c r="V25" s="7"/>
      <c r="W25" s="6">
        <f>ROUND(SUM(W18:W24),5)</f>
        <v>6200</v>
      </c>
      <c r="X25" s="7"/>
      <c r="Y25" s="6">
        <f>ROUND(SUM(Y18:Y24),5)</f>
        <v>6800</v>
      </c>
      <c r="Z25" s="7"/>
      <c r="AA25" s="6">
        <f>ROUND(SUM(AA18:AA24),5)</f>
        <v>0</v>
      </c>
      <c r="AB25" s="7"/>
      <c r="AC25" s="6">
        <f>ROUND(SUM(AC18:AC24),5)</f>
        <v>6200</v>
      </c>
      <c r="AD25" s="7"/>
      <c r="AE25" s="6">
        <f>ROUND(SUM(AE18:AE24),5)</f>
        <v>6800</v>
      </c>
      <c r="AF25" s="7"/>
      <c r="AG25" s="6">
        <f t="shared" si="0"/>
        <v>52000</v>
      </c>
      <c r="AH25" s="7"/>
      <c r="AI25">
        <v>42656</v>
      </c>
      <c r="AK25">
        <v>55096.77</v>
      </c>
    </row>
    <row r="26" spans="1:37" ht="15.75" thickBot="1" x14ac:dyDescent="0.3">
      <c r="A26" s="2"/>
      <c r="B26" s="2"/>
      <c r="C26" s="2"/>
      <c r="D26" s="2"/>
      <c r="E26" s="2"/>
      <c r="F26" s="2" t="s">
        <v>41</v>
      </c>
      <c r="G26" s="2"/>
      <c r="H26" s="2"/>
      <c r="I26" s="9">
        <v>0</v>
      </c>
      <c r="J26" s="7"/>
      <c r="K26" s="9">
        <v>0</v>
      </c>
      <c r="L26" s="7"/>
      <c r="M26" s="9">
        <v>0</v>
      </c>
      <c r="N26" s="7"/>
      <c r="O26" s="9">
        <v>0</v>
      </c>
      <c r="P26" s="7"/>
      <c r="Q26" s="9">
        <v>0</v>
      </c>
      <c r="R26" s="7"/>
      <c r="S26" s="9">
        <v>0</v>
      </c>
      <c r="T26" s="7"/>
      <c r="U26" s="9">
        <v>0</v>
      </c>
      <c r="V26" s="7"/>
      <c r="W26" s="9">
        <v>0</v>
      </c>
      <c r="X26" s="7"/>
      <c r="Y26" s="9">
        <v>0</v>
      </c>
      <c r="Z26" s="7"/>
      <c r="AA26" s="9">
        <v>0</v>
      </c>
      <c r="AB26" s="7"/>
      <c r="AC26" s="9">
        <v>0</v>
      </c>
      <c r="AD26" s="7"/>
      <c r="AE26" s="9">
        <v>0</v>
      </c>
      <c r="AF26" s="7"/>
      <c r="AG26" s="9">
        <f t="shared" si="0"/>
        <v>0</v>
      </c>
      <c r="AH26" s="7"/>
      <c r="AI26">
        <v>0</v>
      </c>
      <c r="AK26">
        <v>0</v>
      </c>
    </row>
    <row r="27" spans="1:37" x14ac:dyDescent="0.25">
      <c r="A27" s="2"/>
      <c r="B27" s="2"/>
      <c r="C27" s="2"/>
      <c r="D27" s="2"/>
      <c r="E27" s="2" t="s">
        <v>42</v>
      </c>
      <c r="F27" s="2"/>
      <c r="G27" s="2"/>
      <c r="H27" s="2"/>
      <c r="I27" s="6">
        <f>ROUND(SUM(I16:I17)+SUM(I25:I26),5)</f>
        <v>0</v>
      </c>
      <c r="J27" s="7"/>
      <c r="K27" s="6">
        <f>ROUND(SUM(K16:K17)+SUM(K25:K26),5)</f>
        <v>6200</v>
      </c>
      <c r="L27" s="7"/>
      <c r="M27" s="6">
        <f>ROUND(SUM(M16:M17)+SUM(M25:M26),5)</f>
        <v>6800</v>
      </c>
      <c r="N27" s="7"/>
      <c r="O27" s="6">
        <f>ROUND(SUM(O16:O17)+SUM(O25:O26),5)</f>
        <v>0</v>
      </c>
      <c r="P27" s="7"/>
      <c r="Q27" s="6">
        <f>ROUND(SUM(Q16:Q17)+SUM(Q25:Q26),5)</f>
        <v>6200</v>
      </c>
      <c r="R27" s="7"/>
      <c r="S27" s="6">
        <f>ROUND(SUM(S16:S17)+SUM(S25:S26),5)</f>
        <v>6800</v>
      </c>
      <c r="T27" s="7"/>
      <c r="U27" s="6">
        <f>ROUND(SUM(U16:U17)+SUM(U25:U26),5)</f>
        <v>4000</v>
      </c>
      <c r="V27" s="7"/>
      <c r="W27" s="6">
        <f>ROUND(SUM(W16:W17)+SUM(W25:W26),5)</f>
        <v>21200</v>
      </c>
      <c r="X27" s="7"/>
      <c r="Y27" s="6">
        <f>ROUND(SUM(Y16:Y17)+SUM(Y25:Y26),5)</f>
        <v>28800</v>
      </c>
      <c r="Z27" s="7"/>
      <c r="AA27" s="6">
        <f>ROUND(SUM(AA16:AA17)+SUM(AA25:AA26),5)</f>
        <v>18000</v>
      </c>
      <c r="AB27" s="7"/>
      <c r="AC27" s="6">
        <f>ROUND(SUM(AC16:AC17)+SUM(AC25:AC26),5)</f>
        <v>7200</v>
      </c>
      <c r="AD27" s="7"/>
      <c r="AE27" s="6">
        <f>ROUND(SUM(AE16:AE17)+SUM(AE25:AE26),5)</f>
        <v>6800</v>
      </c>
      <c r="AF27" s="7"/>
      <c r="AG27" s="6">
        <f t="shared" si="0"/>
        <v>112000</v>
      </c>
      <c r="AH27" s="7"/>
      <c r="AI27">
        <v>98744</v>
      </c>
      <c r="AK27">
        <v>115096.77</v>
      </c>
    </row>
    <row r="28" spans="1:37" x14ac:dyDescent="0.25">
      <c r="A28" s="2"/>
      <c r="B28" s="2"/>
      <c r="C28" s="2"/>
      <c r="D28" s="2"/>
      <c r="E28" s="2" t="s">
        <v>43</v>
      </c>
      <c r="F28" s="2"/>
      <c r="G28" s="2"/>
      <c r="H28" s="2"/>
      <c r="I28" s="6"/>
      <c r="J28" s="7"/>
      <c r="K28" s="6"/>
      <c r="L28" s="7"/>
      <c r="M28" s="6"/>
      <c r="N28" s="7"/>
      <c r="O28" s="6"/>
      <c r="P28" s="7"/>
      <c r="Q28" s="6"/>
      <c r="R28" s="7"/>
      <c r="S28" s="6"/>
      <c r="T28" s="7"/>
      <c r="U28" s="6"/>
      <c r="V28" s="7"/>
      <c r="W28" s="6"/>
      <c r="X28" s="7"/>
      <c r="Y28" s="6"/>
      <c r="Z28" s="7"/>
      <c r="AA28" s="6"/>
      <c r="AB28" s="7"/>
      <c r="AC28" s="6"/>
      <c r="AD28" s="7"/>
      <c r="AE28" s="6"/>
      <c r="AF28" s="7"/>
      <c r="AG28" s="6"/>
      <c r="AH28" s="7"/>
    </row>
    <row r="29" spans="1:37" x14ac:dyDescent="0.25">
      <c r="A29" s="2"/>
      <c r="B29" s="2"/>
      <c r="C29" s="2"/>
      <c r="D29" s="2"/>
      <c r="E29" s="2"/>
      <c r="F29" s="2" t="s">
        <v>166</v>
      </c>
      <c r="G29" s="2"/>
      <c r="H29" s="2"/>
      <c r="I29" s="6">
        <v>252000</v>
      </c>
      <c r="J29" s="7"/>
      <c r="K29" s="6">
        <v>70000</v>
      </c>
      <c r="L29" s="7"/>
      <c r="M29" s="6">
        <v>28000</v>
      </c>
      <c r="N29" s="7"/>
      <c r="O29" s="6">
        <v>28000</v>
      </c>
      <c r="P29" s="7"/>
      <c r="Q29" s="6">
        <v>28000</v>
      </c>
      <c r="R29" s="7"/>
      <c r="S29" s="6">
        <v>0</v>
      </c>
      <c r="T29" s="7"/>
      <c r="U29" s="6">
        <v>0</v>
      </c>
      <c r="V29" s="7"/>
      <c r="W29" s="6">
        <v>0</v>
      </c>
      <c r="X29" s="7"/>
      <c r="Y29" s="6">
        <v>0</v>
      </c>
      <c r="Z29" s="7"/>
      <c r="AA29" s="6">
        <v>0</v>
      </c>
      <c r="AB29" s="7"/>
      <c r="AC29" s="6">
        <v>14000</v>
      </c>
      <c r="AD29" s="7"/>
      <c r="AE29" s="6">
        <v>0</v>
      </c>
      <c r="AF29" s="7"/>
      <c r="AG29" s="6">
        <f t="shared" ref="AG29:AG36" si="1">ROUND(I29+K29+M29+O29+Q29+S29+U29+W29+Y29+AA29+AC29+AE29,5)</f>
        <v>420000</v>
      </c>
      <c r="AH29" s="7"/>
      <c r="AI29">
        <v>419999</v>
      </c>
      <c r="AK29">
        <v>462000</v>
      </c>
    </row>
    <row r="30" spans="1:37" x14ac:dyDescent="0.25">
      <c r="A30" s="2"/>
      <c r="B30" s="2"/>
      <c r="C30" s="2"/>
      <c r="D30" s="2"/>
      <c r="E30" s="2"/>
      <c r="F30" s="2" t="s">
        <v>169</v>
      </c>
      <c r="G30" s="2"/>
      <c r="H30" s="2"/>
      <c r="I30" s="6">
        <v>196000</v>
      </c>
      <c r="J30" s="7"/>
      <c r="K30" s="6">
        <v>50000</v>
      </c>
      <c r="L30" s="7"/>
      <c r="M30" s="6">
        <v>28000</v>
      </c>
      <c r="N30" s="7"/>
      <c r="O30" s="6">
        <v>14000</v>
      </c>
      <c r="P30" s="7"/>
      <c r="Q30" s="6">
        <v>7000</v>
      </c>
      <c r="R30" s="7"/>
      <c r="S30" s="6">
        <v>1750</v>
      </c>
      <c r="T30" s="7"/>
      <c r="U30" s="6">
        <v>1750</v>
      </c>
      <c r="V30" s="7"/>
      <c r="W30" s="6">
        <v>3500</v>
      </c>
      <c r="X30" s="7"/>
      <c r="Y30" s="6">
        <v>1750</v>
      </c>
      <c r="Z30" s="7"/>
      <c r="AA30" s="6">
        <v>3500</v>
      </c>
      <c r="AB30" s="7"/>
      <c r="AC30" s="6">
        <v>1750</v>
      </c>
      <c r="AD30" s="7"/>
      <c r="AE30" s="6">
        <v>6000</v>
      </c>
      <c r="AF30" s="7"/>
      <c r="AG30" s="6">
        <f t="shared" si="1"/>
        <v>315000</v>
      </c>
      <c r="AH30" s="7"/>
      <c r="AI30">
        <v>316166</v>
      </c>
      <c r="AK30">
        <v>343000</v>
      </c>
    </row>
    <row r="31" spans="1:37" x14ac:dyDescent="0.25">
      <c r="A31" s="2"/>
      <c r="B31" s="2"/>
      <c r="C31" s="2"/>
      <c r="D31" s="2"/>
      <c r="E31" s="2"/>
      <c r="F31" s="2" t="s">
        <v>167</v>
      </c>
      <c r="G31" s="2"/>
      <c r="H31" s="2"/>
      <c r="I31" s="6">
        <v>7000</v>
      </c>
      <c r="J31" s="7"/>
      <c r="K31" s="6">
        <v>0</v>
      </c>
      <c r="L31" s="7"/>
      <c r="M31" s="6">
        <v>0</v>
      </c>
      <c r="N31" s="7"/>
      <c r="O31" s="6">
        <v>0</v>
      </c>
      <c r="P31" s="7"/>
      <c r="Q31" s="6">
        <v>0</v>
      </c>
      <c r="R31" s="7"/>
      <c r="S31" s="6">
        <v>0</v>
      </c>
      <c r="T31" s="7"/>
      <c r="U31" s="6">
        <v>0</v>
      </c>
      <c r="V31" s="7"/>
      <c r="W31" s="6">
        <v>0</v>
      </c>
      <c r="X31" s="7"/>
      <c r="Y31" s="6">
        <v>0</v>
      </c>
      <c r="Z31" s="7"/>
      <c r="AA31" s="6">
        <v>0</v>
      </c>
      <c r="AB31" s="7"/>
      <c r="AC31" s="6">
        <v>0</v>
      </c>
      <c r="AD31" s="7"/>
      <c r="AE31" s="6">
        <v>0</v>
      </c>
      <c r="AF31" s="7"/>
      <c r="AG31" s="6">
        <f t="shared" si="1"/>
        <v>7000</v>
      </c>
      <c r="AH31" s="7"/>
      <c r="AI31">
        <v>7000</v>
      </c>
      <c r="AK31">
        <v>14000</v>
      </c>
    </row>
    <row r="32" spans="1:37" x14ac:dyDescent="0.25">
      <c r="A32" s="2"/>
      <c r="B32" s="2"/>
      <c r="C32" s="2"/>
      <c r="D32" s="2"/>
      <c r="E32" s="2"/>
      <c r="F32" s="2" t="s">
        <v>168</v>
      </c>
      <c r="G32" s="2"/>
      <c r="H32" s="2"/>
      <c r="I32" s="6">
        <v>14000</v>
      </c>
      <c r="J32" s="7"/>
      <c r="K32" s="6">
        <v>1000</v>
      </c>
      <c r="L32" s="7"/>
      <c r="M32" s="6">
        <v>0</v>
      </c>
      <c r="N32" s="7"/>
      <c r="O32" s="6">
        <v>0</v>
      </c>
      <c r="P32" s="7"/>
      <c r="Q32" s="6">
        <v>0</v>
      </c>
      <c r="R32" s="7"/>
      <c r="S32" s="6">
        <v>0</v>
      </c>
      <c r="T32" s="7"/>
      <c r="U32" s="6">
        <v>0</v>
      </c>
      <c r="V32" s="7"/>
      <c r="W32" s="6">
        <v>0</v>
      </c>
      <c r="X32" s="7"/>
      <c r="Y32" s="6">
        <v>0</v>
      </c>
      <c r="Z32" s="7"/>
      <c r="AA32" s="6">
        <v>0</v>
      </c>
      <c r="AB32" s="7"/>
      <c r="AC32" s="6">
        <v>0</v>
      </c>
      <c r="AD32" s="7"/>
      <c r="AE32" s="6">
        <v>0</v>
      </c>
      <c r="AF32" s="7"/>
      <c r="AG32" s="6">
        <f t="shared" si="1"/>
        <v>15000</v>
      </c>
      <c r="AH32" s="7"/>
      <c r="AI32">
        <v>15000</v>
      </c>
      <c r="AK32">
        <v>15000</v>
      </c>
    </row>
    <row r="33" spans="1:37" ht="15.75" thickBot="1" x14ac:dyDescent="0.3">
      <c r="A33" s="2"/>
      <c r="B33" s="2"/>
      <c r="C33" s="2"/>
      <c r="D33" s="2"/>
      <c r="E33" s="2"/>
      <c r="F33" s="2" t="s">
        <v>48</v>
      </c>
      <c r="G33" s="2"/>
      <c r="H33" s="2"/>
      <c r="I33" s="9">
        <v>0</v>
      </c>
      <c r="J33" s="7"/>
      <c r="K33" s="9">
        <v>0</v>
      </c>
      <c r="L33" s="7"/>
      <c r="M33" s="9">
        <v>0</v>
      </c>
      <c r="N33" s="7"/>
      <c r="O33" s="9">
        <v>0</v>
      </c>
      <c r="P33" s="7"/>
      <c r="Q33" s="9">
        <v>0</v>
      </c>
      <c r="R33" s="7"/>
      <c r="S33" s="9">
        <v>0</v>
      </c>
      <c r="T33" s="7"/>
      <c r="U33" s="9">
        <v>0</v>
      </c>
      <c r="V33" s="7"/>
      <c r="W33" s="9">
        <v>0</v>
      </c>
      <c r="X33" s="7"/>
      <c r="Y33" s="9">
        <v>0</v>
      </c>
      <c r="Z33" s="7"/>
      <c r="AA33" s="9">
        <v>0</v>
      </c>
      <c r="AB33" s="7"/>
      <c r="AC33" s="9">
        <v>0</v>
      </c>
      <c r="AD33" s="7"/>
      <c r="AE33" s="9">
        <v>0</v>
      </c>
      <c r="AF33" s="7"/>
      <c r="AG33" s="9">
        <f t="shared" si="1"/>
        <v>0</v>
      </c>
      <c r="AH33" s="7"/>
      <c r="AI33">
        <v>0</v>
      </c>
      <c r="AK33">
        <v>0</v>
      </c>
    </row>
    <row r="34" spans="1:37" x14ac:dyDescent="0.25">
      <c r="A34" s="2"/>
      <c r="B34" s="2"/>
      <c r="C34" s="2"/>
      <c r="D34" s="2"/>
      <c r="E34" s="2" t="s">
        <v>49</v>
      </c>
      <c r="F34" s="2"/>
      <c r="G34" s="2"/>
      <c r="H34" s="2"/>
      <c r="I34" s="6">
        <f>ROUND(SUM(I28:I33),5)</f>
        <v>469000</v>
      </c>
      <c r="J34" s="7"/>
      <c r="K34" s="6">
        <f>ROUND(SUM(K28:K33),5)</f>
        <v>121000</v>
      </c>
      <c r="L34" s="7"/>
      <c r="M34" s="6">
        <f>ROUND(SUM(M28:M33),5)</f>
        <v>56000</v>
      </c>
      <c r="N34" s="7"/>
      <c r="O34" s="6">
        <f>ROUND(SUM(O28:O33),5)</f>
        <v>42000</v>
      </c>
      <c r="P34" s="7"/>
      <c r="Q34" s="6">
        <f>ROUND(SUM(Q28:Q33),5)</f>
        <v>35000</v>
      </c>
      <c r="R34" s="7"/>
      <c r="S34" s="6">
        <f>ROUND(SUM(S28:S33),5)</f>
        <v>1750</v>
      </c>
      <c r="T34" s="7"/>
      <c r="U34" s="6">
        <f>ROUND(SUM(U28:U33),5)</f>
        <v>1750</v>
      </c>
      <c r="V34" s="7"/>
      <c r="W34" s="6">
        <f>ROUND(SUM(W28:W33),5)</f>
        <v>3500</v>
      </c>
      <c r="X34" s="7"/>
      <c r="Y34" s="6">
        <f>ROUND(SUM(Y28:Y33),5)</f>
        <v>1750</v>
      </c>
      <c r="Z34" s="7"/>
      <c r="AA34" s="6">
        <f>ROUND(SUM(AA28:AA33),5)</f>
        <v>3500</v>
      </c>
      <c r="AB34" s="7"/>
      <c r="AC34" s="6">
        <f>ROUND(SUM(AC28:AC33),5)</f>
        <v>15750</v>
      </c>
      <c r="AD34" s="7"/>
      <c r="AE34" s="6">
        <f>ROUND(SUM(AE28:AE33),5)</f>
        <v>6000</v>
      </c>
      <c r="AF34" s="7"/>
      <c r="AG34" s="6">
        <f t="shared" si="1"/>
        <v>757000</v>
      </c>
      <c r="AH34" s="7"/>
      <c r="AI34">
        <v>758165</v>
      </c>
      <c r="AK34">
        <v>834000</v>
      </c>
    </row>
    <row r="35" spans="1:37" ht="15.75" thickBot="1" x14ac:dyDescent="0.3">
      <c r="A35" s="2"/>
      <c r="B35" s="2"/>
      <c r="C35" s="2"/>
      <c r="D35" s="2"/>
      <c r="E35" s="2" t="s">
        <v>50</v>
      </c>
      <c r="F35" s="2"/>
      <c r="G35" s="2"/>
      <c r="H35" s="2"/>
      <c r="I35" s="9">
        <v>0</v>
      </c>
      <c r="J35" s="7"/>
      <c r="K35" s="9">
        <v>0</v>
      </c>
      <c r="L35" s="7"/>
      <c r="M35" s="9">
        <v>100</v>
      </c>
      <c r="N35" s="7"/>
      <c r="O35" s="9">
        <v>100</v>
      </c>
      <c r="P35" s="7"/>
      <c r="Q35" s="9">
        <v>100</v>
      </c>
      <c r="R35" s="7"/>
      <c r="S35" s="9">
        <v>0</v>
      </c>
      <c r="T35" s="7"/>
      <c r="U35" s="9">
        <v>0</v>
      </c>
      <c r="V35" s="7"/>
      <c r="W35" s="9">
        <v>100</v>
      </c>
      <c r="X35" s="7"/>
      <c r="Y35" s="9">
        <v>100</v>
      </c>
      <c r="Z35" s="7"/>
      <c r="AA35" s="9">
        <v>100</v>
      </c>
      <c r="AB35" s="7"/>
      <c r="AC35" s="9">
        <v>0</v>
      </c>
      <c r="AD35" s="7"/>
      <c r="AE35" s="9">
        <v>0</v>
      </c>
      <c r="AF35" s="7"/>
      <c r="AG35" s="9">
        <f t="shared" si="1"/>
        <v>600</v>
      </c>
      <c r="AH35" s="7"/>
      <c r="AI35">
        <v>606.41</v>
      </c>
      <c r="AK35">
        <v>800</v>
      </c>
    </row>
    <row r="36" spans="1:37" x14ac:dyDescent="0.25">
      <c r="A36" s="2"/>
      <c r="B36" s="2"/>
      <c r="C36" s="2"/>
      <c r="D36" s="2" t="s">
        <v>51</v>
      </c>
      <c r="E36" s="2"/>
      <c r="F36" s="2"/>
      <c r="G36" s="2"/>
      <c r="H36" s="2"/>
      <c r="I36" s="6">
        <f>ROUND(SUM(I3:I4)+I9+SUM(I14:I15)+I27+SUM(I34:I35),5)</f>
        <v>470190.75</v>
      </c>
      <c r="J36" s="7"/>
      <c r="K36" s="6">
        <f>ROUND(SUM(K3:K4)+K9+SUM(K14:K15)+K27+SUM(K34:K35),5)</f>
        <v>137394.32999999999</v>
      </c>
      <c r="L36" s="7"/>
      <c r="M36" s="6">
        <f>ROUND(SUM(M3:M4)+M9+SUM(M14:M15)+M27+SUM(M34:M35),5)</f>
        <v>78094.31</v>
      </c>
      <c r="N36" s="7"/>
      <c r="O36" s="6">
        <f>ROUND(SUM(O3:O4)+O9+SUM(O14:O15)+O27+SUM(O34:O35),5)</f>
        <v>73800.53</v>
      </c>
      <c r="P36" s="7"/>
      <c r="Q36" s="6">
        <f>ROUND(SUM(Q3:Q4)+Q9+SUM(Q14:Q15)+Q27+SUM(Q34:Q35),5)</f>
        <v>62022.46</v>
      </c>
      <c r="R36" s="7"/>
      <c r="S36" s="6">
        <f>ROUND(SUM(S3:S4)+S9+SUM(S14:S15)+S27+SUM(S34:S35),5)</f>
        <v>23741.599999999999</v>
      </c>
      <c r="T36" s="7"/>
      <c r="U36" s="6">
        <f>ROUND(SUM(U3:U4)+U9+SUM(U14:U15)+U27+SUM(U34:U35),5)</f>
        <v>37930.239999999998</v>
      </c>
      <c r="V36" s="7"/>
      <c r="W36" s="6">
        <f>ROUND(SUM(W3:W4)+W9+SUM(W14:W15)+W27+SUM(W34:W35),5)</f>
        <v>37995.910000000003</v>
      </c>
      <c r="X36" s="7"/>
      <c r="Y36" s="6">
        <f>ROUND(SUM(Y3:Y4)+Y9+SUM(Y14:Y15)+Y27+SUM(Y34:Y35),5)</f>
        <v>30833.66</v>
      </c>
      <c r="Z36" s="7"/>
      <c r="AA36" s="6">
        <f>ROUND(SUM(AA3:AA4)+AA9+SUM(AA14:AA15)+AA27+SUM(AA34:AA35),5)</f>
        <v>21767.31</v>
      </c>
      <c r="AB36" s="7"/>
      <c r="AC36" s="6">
        <f>ROUND(SUM(AC3:AC4)+AC9+SUM(AC14:AC15)+AC27+SUM(AC34:AC35),5)</f>
        <v>23648.51</v>
      </c>
      <c r="AD36" s="7"/>
      <c r="AE36" s="6">
        <f>ROUND(SUM(AE3:AE4)+AE9+SUM(AE14:AE15)+AE27+SUM(AE34:AE35),5)</f>
        <v>12980.39</v>
      </c>
      <c r="AF36" s="7"/>
      <c r="AG36" s="6">
        <f t="shared" si="1"/>
        <v>1010400</v>
      </c>
      <c r="AH36" s="7"/>
      <c r="AI36">
        <v>997900.75</v>
      </c>
      <c r="AK36">
        <v>1143045.1599999999</v>
      </c>
    </row>
    <row r="37" spans="1:37" x14ac:dyDescent="0.25">
      <c r="A37" s="2"/>
      <c r="B37" s="2"/>
      <c r="C37" s="2"/>
      <c r="D37" s="2" t="s">
        <v>52</v>
      </c>
      <c r="E37" s="2"/>
      <c r="F37" s="2"/>
      <c r="G37" s="2"/>
      <c r="H37" s="2"/>
      <c r="I37" s="6"/>
      <c r="J37" s="7"/>
      <c r="K37" s="6"/>
      <c r="L37" s="7"/>
      <c r="M37" s="6"/>
      <c r="N37" s="7"/>
      <c r="O37" s="6"/>
      <c r="P37" s="7"/>
      <c r="Q37" s="6"/>
      <c r="R37" s="7"/>
      <c r="S37" s="6"/>
      <c r="T37" s="7"/>
      <c r="U37" s="6"/>
      <c r="V37" s="7"/>
      <c r="W37" s="6"/>
      <c r="X37" s="7"/>
      <c r="Y37" s="6"/>
      <c r="Z37" s="7"/>
      <c r="AA37" s="6"/>
      <c r="AB37" s="7"/>
      <c r="AC37" s="6"/>
      <c r="AD37" s="7"/>
      <c r="AE37" s="6"/>
      <c r="AF37" s="7"/>
      <c r="AG37" s="6"/>
      <c r="AH37" s="7"/>
    </row>
    <row r="38" spans="1:37" ht="15.75" thickBot="1" x14ac:dyDescent="0.3">
      <c r="A38" s="2"/>
      <c r="B38" s="2"/>
      <c r="C38" s="2"/>
      <c r="D38" s="2"/>
      <c r="E38" s="2" t="s">
        <v>52</v>
      </c>
      <c r="F38" s="2"/>
      <c r="G38" s="2"/>
      <c r="H38" s="2"/>
      <c r="I38" s="11">
        <v>0</v>
      </c>
      <c r="J38" s="7"/>
      <c r="K38" s="11">
        <v>0</v>
      </c>
      <c r="L38" s="7"/>
      <c r="M38" s="11">
        <v>0</v>
      </c>
      <c r="N38" s="7"/>
      <c r="O38" s="11">
        <v>0</v>
      </c>
      <c r="P38" s="7"/>
      <c r="Q38" s="11">
        <v>0</v>
      </c>
      <c r="R38" s="7"/>
      <c r="S38" s="11">
        <v>0</v>
      </c>
      <c r="T38" s="7"/>
      <c r="U38" s="11">
        <v>0</v>
      </c>
      <c r="V38" s="7"/>
      <c r="W38" s="11">
        <v>0</v>
      </c>
      <c r="X38" s="7"/>
      <c r="Y38" s="11">
        <v>0</v>
      </c>
      <c r="Z38" s="7"/>
      <c r="AA38" s="11">
        <v>0</v>
      </c>
      <c r="AB38" s="7"/>
      <c r="AC38" s="11">
        <v>0</v>
      </c>
      <c r="AD38" s="7"/>
      <c r="AE38" s="11">
        <v>0</v>
      </c>
      <c r="AF38" s="7"/>
      <c r="AG38" s="11">
        <f>ROUND(I38+K38+M38+O38+Q38+S38+U38+W38+Y38+AA38+AC38+AE38,5)</f>
        <v>0</v>
      </c>
      <c r="AH38" s="7"/>
      <c r="AI38">
        <v>0</v>
      </c>
      <c r="AK38">
        <v>0</v>
      </c>
    </row>
    <row r="39" spans="1:37" ht="15.75" thickBot="1" x14ac:dyDescent="0.3">
      <c r="A39" s="2"/>
      <c r="B39" s="2"/>
      <c r="C39" s="2"/>
      <c r="D39" s="2" t="s">
        <v>53</v>
      </c>
      <c r="E39" s="2"/>
      <c r="F39" s="2"/>
      <c r="G39" s="2"/>
      <c r="H39" s="2"/>
      <c r="I39" s="13">
        <f>ROUND(SUM(I37:I38),5)</f>
        <v>0</v>
      </c>
      <c r="J39" s="7"/>
      <c r="K39" s="13">
        <f>ROUND(SUM(K37:K38),5)</f>
        <v>0</v>
      </c>
      <c r="L39" s="7"/>
      <c r="M39" s="13">
        <f>ROUND(SUM(M37:M38),5)</f>
        <v>0</v>
      </c>
      <c r="N39" s="7"/>
      <c r="O39" s="13">
        <f>ROUND(SUM(O37:O38),5)</f>
        <v>0</v>
      </c>
      <c r="P39" s="7"/>
      <c r="Q39" s="13">
        <f>ROUND(SUM(Q37:Q38),5)</f>
        <v>0</v>
      </c>
      <c r="R39" s="7"/>
      <c r="S39" s="13">
        <f>ROUND(SUM(S37:S38),5)</f>
        <v>0</v>
      </c>
      <c r="T39" s="7"/>
      <c r="U39" s="13">
        <f>ROUND(SUM(U37:U38),5)</f>
        <v>0</v>
      </c>
      <c r="V39" s="7"/>
      <c r="W39" s="13">
        <f>ROUND(SUM(W37:W38),5)</f>
        <v>0</v>
      </c>
      <c r="X39" s="7"/>
      <c r="Y39" s="13">
        <f>ROUND(SUM(Y37:Y38),5)</f>
        <v>0</v>
      </c>
      <c r="Z39" s="7"/>
      <c r="AA39" s="13">
        <f>ROUND(SUM(AA37:AA38),5)</f>
        <v>0</v>
      </c>
      <c r="AB39" s="7"/>
      <c r="AC39" s="13">
        <f>ROUND(SUM(AC37:AC38),5)</f>
        <v>0</v>
      </c>
      <c r="AD39" s="7"/>
      <c r="AE39" s="13">
        <f>ROUND(SUM(AE37:AE38),5)</f>
        <v>0</v>
      </c>
      <c r="AF39" s="7"/>
      <c r="AG39" s="13">
        <f>ROUND(I39+K39+M39+O39+Q39+S39+U39+W39+Y39+AA39+AC39+AE39,5)</f>
        <v>0</v>
      </c>
      <c r="AH39" s="7"/>
      <c r="AI39">
        <v>0</v>
      </c>
      <c r="AK39">
        <v>0</v>
      </c>
    </row>
    <row r="40" spans="1:37" x14ac:dyDescent="0.25">
      <c r="A40" s="2"/>
      <c r="B40" s="2"/>
      <c r="C40" s="2" t="s">
        <v>54</v>
      </c>
      <c r="D40" s="2"/>
      <c r="E40" s="2"/>
      <c r="F40" s="2"/>
      <c r="G40" s="2"/>
      <c r="H40" s="2"/>
      <c r="I40" s="6">
        <f>ROUND(I36-I39,5)</f>
        <v>470190.75</v>
      </c>
      <c r="J40" s="7"/>
      <c r="K40" s="6">
        <f>ROUND(K36-K39,5)</f>
        <v>137394.32999999999</v>
      </c>
      <c r="L40" s="7"/>
      <c r="M40" s="6">
        <f>ROUND(M36-M39,5)</f>
        <v>78094.31</v>
      </c>
      <c r="N40" s="7"/>
      <c r="O40" s="6">
        <f>ROUND(O36-O39,5)</f>
        <v>73800.53</v>
      </c>
      <c r="P40" s="7"/>
      <c r="Q40" s="6">
        <f>ROUND(Q36-Q39,5)</f>
        <v>62022.46</v>
      </c>
      <c r="R40" s="7"/>
      <c r="S40" s="6">
        <f>ROUND(S36-S39,5)</f>
        <v>23741.599999999999</v>
      </c>
      <c r="T40" s="7"/>
      <c r="U40" s="6">
        <f>ROUND(U36-U39,5)</f>
        <v>37930.239999999998</v>
      </c>
      <c r="V40" s="7"/>
      <c r="W40" s="6">
        <f>ROUND(W36-W39,5)</f>
        <v>37995.910000000003</v>
      </c>
      <c r="X40" s="7"/>
      <c r="Y40" s="6">
        <f>ROUND(Y36-Y39,5)</f>
        <v>30833.66</v>
      </c>
      <c r="Z40" s="7"/>
      <c r="AA40" s="6">
        <f>ROUND(AA36-AA39,5)</f>
        <v>21767.31</v>
      </c>
      <c r="AB40" s="7"/>
      <c r="AC40" s="6">
        <f>ROUND(AC36-AC39,5)</f>
        <v>23648.51</v>
      </c>
      <c r="AD40" s="7"/>
      <c r="AE40" s="6">
        <f>ROUND(AE36-AE39,5)</f>
        <v>12980.39</v>
      </c>
      <c r="AF40" s="7"/>
      <c r="AG40" s="6">
        <f>ROUND(I40+K40+M40+O40+Q40+S40+U40+W40+Y40+AA40+AC40+AE40,5)</f>
        <v>1010400</v>
      </c>
      <c r="AH40" s="7"/>
      <c r="AI40">
        <v>997900.75</v>
      </c>
      <c r="AK40">
        <v>1143045.1599999999</v>
      </c>
    </row>
    <row r="41" spans="1:37" x14ac:dyDescent="0.25">
      <c r="A41" s="2"/>
      <c r="B41" s="2"/>
      <c r="C41" s="2"/>
      <c r="D41" s="2" t="s">
        <v>55</v>
      </c>
      <c r="E41" s="2"/>
      <c r="F41" s="2"/>
      <c r="G41" s="2"/>
      <c r="H41" s="2"/>
      <c r="I41" s="6"/>
      <c r="J41" s="7"/>
      <c r="K41" s="6"/>
      <c r="L41" s="7"/>
      <c r="M41" s="6"/>
      <c r="N41" s="7"/>
      <c r="O41" s="6"/>
      <c r="P41" s="7"/>
      <c r="Q41" s="6"/>
      <c r="R41" s="7"/>
      <c r="S41" s="6"/>
      <c r="T41" s="7"/>
      <c r="U41" s="6"/>
      <c r="V41" s="7"/>
      <c r="W41" s="6"/>
      <c r="X41" s="7"/>
      <c r="Y41" s="6"/>
      <c r="Z41" s="7"/>
      <c r="AA41" s="6"/>
      <c r="AB41" s="7"/>
      <c r="AC41" s="6"/>
      <c r="AD41" s="7"/>
      <c r="AE41" s="6"/>
      <c r="AF41" s="7"/>
      <c r="AG41" s="6"/>
      <c r="AH41" s="7"/>
    </row>
    <row r="42" spans="1:37" x14ac:dyDescent="0.25">
      <c r="A42" s="2"/>
      <c r="B42" s="2"/>
      <c r="C42" s="2"/>
      <c r="D42" s="2"/>
      <c r="E42" s="2" t="s">
        <v>56</v>
      </c>
      <c r="F42" s="2"/>
      <c r="G42" s="2"/>
      <c r="H42" s="2"/>
      <c r="I42" s="6"/>
      <c r="J42" s="7"/>
      <c r="K42" s="6"/>
      <c r="L42" s="7"/>
      <c r="M42" s="6"/>
      <c r="N42" s="7"/>
      <c r="O42" s="6"/>
      <c r="P42" s="7"/>
      <c r="Q42" s="6"/>
      <c r="R42" s="7"/>
      <c r="S42" s="6"/>
      <c r="T42" s="7"/>
      <c r="U42" s="6"/>
      <c r="V42" s="7"/>
      <c r="W42" s="6"/>
      <c r="X42" s="7"/>
      <c r="Y42" s="6"/>
      <c r="Z42" s="7"/>
      <c r="AA42" s="6"/>
      <c r="AB42" s="7"/>
      <c r="AC42" s="6"/>
      <c r="AD42" s="7"/>
      <c r="AE42" s="6">
        <v>0</v>
      </c>
      <c r="AF42" s="7"/>
      <c r="AG42" s="6">
        <f>ROUND(I42+K42+M42+O42+Q42+S42+U42+W42+Y42+AA42+AC42+AE42,5)</f>
        <v>0</v>
      </c>
      <c r="AH42" s="7"/>
      <c r="AI42">
        <v>0</v>
      </c>
      <c r="AK42">
        <v>0</v>
      </c>
    </row>
    <row r="43" spans="1:37" x14ac:dyDescent="0.25">
      <c r="A43" s="2"/>
      <c r="B43" s="2"/>
      <c r="C43" s="2"/>
      <c r="D43" s="2"/>
      <c r="E43" s="2" t="s">
        <v>57</v>
      </c>
      <c r="F43" s="2"/>
      <c r="G43" s="2"/>
      <c r="H43" s="2"/>
      <c r="I43" s="6">
        <v>0</v>
      </c>
      <c r="J43" s="7"/>
      <c r="K43" s="6">
        <v>0</v>
      </c>
      <c r="L43" s="7"/>
      <c r="M43" s="6">
        <v>0</v>
      </c>
      <c r="N43" s="7"/>
      <c r="O43" s="6">
        <v>0</v>
      </c>
      <c r="P43" s="7"/>
      <c r="Q43" s="6">
        <v>0</v>
      </c>
      <c r="R43" s="7"/>
      <c r="S43" s="6">
        <v>0</v>
      </c>
      <c r="T43" s="7"/>
      <c r="U43" s="6">
        <v>0</v>
      </c>
      <c r="V43" s="7"/>
      <c r="W43" s="6">
        <v>0</v>
      </c>
      <c r="X43" s="7"/>
      <c r="Y43" s="6">
        <v>0</v>
      </c>
      <c r="Z43" s="7"/>
      <c r="AA43" s="6">
        <v>0</v>
      </c>
      <c r="AB43" s="7"/>
      <c r="AC43" s="6">
        <v>0</v>
      </c>
      <c r="AD43" s="7"/>
      <c r="AE43" s="6">
        <v>0</v>
      </c>
      <c r="AF43" s="7"/>
      <c r="AG43" s="6">
        <f>ROUND(I43+K43+M43+O43+Q43+S43+U43+W43+Y43+AA43+AC43+AE43,5)</f>
        <v>0</v>
      </c>
      <c r="AH43" s="7"/>
      <c r="AI43">
        <v>0</v>
      </c>
      <c r="AK43">
        <v>0</v>
      </c>
    </row>
    <row r="44" spans="1:37" x14ac:dyDescent="0.25">
      <c r="A44" s="2"/>
      <c r="B44" s="2"/>
      <c r="C44" s="2"/>
      <c r="D44" s="2"/>
      <c r="E44" s="2" t="s">
        <v>58</v>
      </c>
      <c r="F44" s="2"/>
      <c r="G44" s="2"/>
      <c r="H44" s="2"/>
      <c r="I44" s="6">
        <v>0</v>
      </c>
      <c r="J44" s="7"/>
      <c r="K44" s="6">
        <v>0</v>
      </c>
      <c r="L44" s="7"/>
      <c r="M44" s="6">
        <v>0</v>
      </c>
      <c r="N44" s="7"/>
      <c r="O44" s="6">
        <v>0</v>
      </c>
      <c r="P44" s="7"/>
      <c r="Q44" s="6">
        <v>0</v>
      </c>
      <c r="R44" s="7"/>
      <c r="S44" s="6">
        <v>0</v>
      </c>
      <c r="T44" s="7"/>
      <c r="U44" s="6">
        <v>0</v>
      </c>
      <c r="V44" s="7"/>
      <c r="W44" s="6">
        <v>0</v>
      </c>
      <c r="X44" s="7"/>
      <c r="Y44" s="6">
        <v>0</v>
      </c>
      <c r="Z44" s="7"/>
      <c r="AA44" s="6">
        <v>0</v>
      </c>
      <c r="AB44" s="7"/>
      <c r="AC44" s="6">
        <v>0</v>
      </c>
      <c r="AD44" s="7"/>
      <c r="AE44" s="6">
        <v>0</v>
      </c>
      <c r="AF44" s="7"/>
      <c r="AG44" s="6">
        <f>ROUND(I44+K44+M44+O44+Q44+S44+U44+W44+Y44+AA44+AC44+AE44,5)</f>
        <v>0</v>
      </c>
      <c r="AH44" s="7"/>
      <c r="AI44">
        <v>0</v>
      </c>
      <c r="AK44">
        <v>0</v>
      </c>
    </row>
    <row r="45" spans="1:37" x14ac:dyDescent="0.25">
      <c r="A45" s="2"/>
      <c r="B45" s="2"/>
      <c r="C45" s="2"/>
      <c r="D45" s="2"/>
      <c r="E45" s="2" t="s">
        <v>59</v>
      </c>
      <c r="F45" s="2"/>
      <c r="G45" s="2"/>
      <c r="H45" s="2"/>
      <c r="I45" s="6">
        <v>0</v>
      </c>
      <c r="J45" s="7"/>
      <c r="K45" s="6">
        <v>0</v>
      </c>
      <c r="L45" s="7"/>
      <c r="M45" s="6">
        <v>0</v>
      </c>
      <c r="N45" s="7"/>
      <c r="O45" s="6">
        <v>0</v>
      </c>
      <c r="P45" s="7"/>
      <c r="Q45" s="6">
        <v>0</v>
      </c>
      <c r="R45" s="7"/>
      <c r="S45" s="6">
        <v>0</v>
      </c>
      <c r="T45" s="7"/>
      <c r="U45" s="6">
        <v>0</v>
      </c>
      <c r="V45" s="7"/>
      <c r="W45" s="6">
        <v>0</v>
      </c>
      <c r="X45" s="7"/>
      <c r="Y45" s="6">
        <v>0</v>
      </c>
      <c r="Z45" s="7"/>
      <c r="AA45" s="6">
        <v>0</v>
      </c>
      <c r="AB45" s="7"/>
      <c r="AC45" s="6">
        <v>0</v>
      </c>
      <c r="AD45" s="7"/>
      <c r="AE45" s="6">
        <v>0</v>
      </c>
      <c r="AF45" s="7"/>
      <c r="AG45" s="6">
        <f>ROUND(I45+K45+M45+O45+Q45+S45+U45+W45+Y45+AA45+AC45+AE45,5)</f>
        <v>0</v>
      </c>
      <c r="AH45" s="7"/>
      <c r="AI45">
        <v>0</v>
      </c>
      <c r="AK45">
        <v>0</v>
      </c>
    </row>
    <row r="46" spans="1:37" x14ac:dyDescent="0.25">
      <c r="A46" s="2"/>
      <c r="B46" s="2"/>
      <c r="C46" s="2"/>
      <c r="D46" s="2"/>
      <c r="E46" s="2" t="s">
        <v>60</v>
      </c>
      <c r="F46" s="2"/>
      <c r="G46" s="2"/>
      <c r="H46" s="2"/>
      <c r="I46" s="6"/>
      <c r="J46" s="7"/>
      <c r="K46" s="6"/>
      <c r="L46" s="7"/>
      <c r="M46" s="6"/>
      <c r="N46" s="7"/>
      <c r="O46" s="6"/>
      <c r="P46" s="7"/>
      <c r="Q46" s="6"/>
      <c r="R46" s="7"/>
      <c r="S46" s="6"/>
      <c r="T46" s="7"/>
      <c r="U46" s="6"/>
      <c r="V46" s="7"/>
      <c r="W46" s="6"/>
      <c r="X46" s="7"/>
      <c r="Y46" s="6"/>
      <c r="Z46" s="7"/>
      <c r="AA46" s="6"/>
      <c r="AB46" s="7"/>
      <c r="AC46" s="6"/>
      <c r="AD46" s="7"/>
      <c r="AE46" s="6"/>
      <c r="AF46" s="7"/>
      <c r="AG46" s="6"/>
      <c r="AH46" s="7"/>
    </row>
    <row r="47" spans="1:37" x14ac:dyDescent="0.25">
      <c r="A47" s="2"/>
      <c r="B47" s="2"/>
      <c r="C47" s="2"/>
      <c r="D47" s="2"/>
      <c r="E47" s="2"/>
      <c r="F47" s="2" t="s">
        <v>61</v>
      </c>
      <c r="G47" s="2"/>
      <c r="H47" s="2"/>
      <c r="I47" s="6"/>
      <c r="J47" s="7"/>
      <c r="K47" s="6"/>
      <c r="L47" s="7"/>
      <c r="M47" s="6"/>
      <c r="N47" s="7"/>
      <c r="O47" s="6"/>
      <c r="P47" s="7"/>
      <c r="Q47" s="6"/>
      <c r="R47" s="7"/>
      <c r="S47" s="6"/>
      <c r="T47" s="7"/>
      <c r="U47" s="6"/>
      <c r="V47" s="7"/>
      <c r="W47" s="6"/>
      <c r="X47" s="7"/>
      <c r="Y47" s="6"/>
      <c r="Z47" s="7"/>
      <c r="AA47" s="6"/>
      <c r="AB47" s="7"/>
      <c r="AC47" s="6"/>
      <c r="AD47" s="7"/>
      <c r="AE47" s="6"/>
      <c r="AF47" s="7"/>
      <c r="AG47" s="6"/>
      <c r="AH47" s="7"/>
    </row>
    <row r="48" spans="1:37" x14ac:dyDescent="0.25">
      <c r="A48" s="2"/>
      <c r="B48" s="2"/>
      <c r="C48" s="2"/>
      <c r="D48" s="2"/>
      <c r="E48" s="2"/>
      <c r="F48" s="2"/>
      <c r="G48" s="2" t="s">
        <v>62</v>
      </c>
      <c r="H48" s="2"/>
      <c r="I48" s="6">
        <v>15000</v>
      </c>
      <c r="J48" s="7"/>
      <c r="K48" s="6">
        <v>15000</v>
      </c>
      <c r="L48" s="7"/>
      <c r="M48" s="6">
        <v>15000</v>
      </c>
      <c r="N48" s="7"/>
      <c r="O48" s="6">
        <v>15000</v>
      </c>
      <c r="P48" s="7"/>
      <c r="Q48" s="6">
        <v>15000</v>
      </c>
      <c r="R48" s="7"/>
      <c r="S48" s="6">
        <v>15000</v>
      </c>
      <c r="T48" s="7"/>
      <c r="U48" s="6">
        <v>15000</v>
      </c>
      <c r="V48" s="7"/>
      <c r="W48" s="6">
        <v>15000</v>
      </c>
      <c r="X48" s="7"/>
      <c r="Y48" s="6">
        <v>15000</v>
      </c>
      <c r="Z48" s="7"/>
      <c r="AA48" s="6">
        <v>15000</v>
      </c>
      <c r="AB48" s="7"/>
      <c r="AC48" s="6">
        <v>15000</v>
      </c>
      <c r="AD48" s="7"/>
      <c r="AE48" s="6">
        <v>15000</v>
      </c>
      <c r="AF48" s="7"/>
      <c r="AG48" s="6">
        <f>ROUND(I48+K48+M48+O48+Q48+S48+U48+W48+Y48+AA48+AC48+AE48,5)</f>
        <v>180000</v>
      </c>
      <c r="AH48" s="7"/>
      <c r="AI48">
        <v>195000</v>
      </c>
      <c r="AK48">
        <v>179032.26</v>
      </c>
    </row>
    <row r="49" spans="1:37" x14ac:dyDescent="0.25">
      <c r="A49" s="2"/>
      <c r="B49" s="2"/>
      <c r="C49" s="2"/>
      <c r="D49" s="2"/>
      <c r="E49" s="2"/>
      <c r="F49" s="2"/>
      <c r="G49" s="2" t="s">
        <v>63</v>
      </c>
      <c r="H49" s="2"/>
      <c r="I49" s="6">
        <v>300</v>
      </c>
      <c r="J49" s="7"/>
      <c r="K49" s="6">
        <v>0</v>
      </c>
      <c r="L49" s="7"/>
      <c r="M49" s="6">
        <v>300</v>
      </c>
      <c r="N49" s="7"/>
      <c r="O49" s="6">
        <v>0</v>
      </c>
      <c r="P49" s="7"/>
      <c r="Q49" s="6">
        <v>300</v>
      </c>
      <c r="R49" s="7"/>
      <c r="S49" s="6">
        <v>300</v>
      </c>
      <c r="T49" s="7"/>
      <c r="U49" s="6">
        <v>0</v>
      </c>
      <c r="V49" s="7"/>
      <c r="W49" s="6">
        <v>300</v>
      </c>
      <c r="X49" s="7"/>
      <c r="Y49" s="6">
        <v>300</v>
      </c>
      <c r="Z49" s="7"/>
      <c r="AA49" s="6">
        <v>300</v>
      </c>
      <c r="AB49" s="7"/>
      <c r="AC49" s="6">
        <v>1500</v>
      </c>
      <c r="AD49" s="7"/>
      <c r="AE49" s="6">
        <v>0</v>
      </c>
      <c r="AF49" s="7"/>
      <c r="AG49" s="6">
        <f>ROUND(I49+K49+M49+O49+Q49+S49+U49+W49+Y49+AA49+AC49+AE49,5)</f>
        <v>3600</v>
      </c>
      <c r="AH49" s="7"/>
      <c r="AI49">
        <v>3671.29</v>
      </c>
      <c r="AK49">
        <v>1987.1</v>
      </c>
    </row>
    <row r="50" spans="1:37" x14ac:dyDescent="0.25">
      <c r="A50" s="2"/>
      <c r="B50" s="2"/>
      <c r="C50" s="2"/>
      <c r="D50" s="2"/>
      <c r="E50" s="2"/>
      <c r="F50" s="2"/>
      <c r="G50" s="2" t="s">
        <v>64</v>
      </c>
      <c r="H50" s="2"/>
      <c r="I50" s="6">
        <v>0</v>
      </c>
      <c r="J50" s="7"/>
      <c r="K50" s="6">
        <v>0</v>
      </c>
      <c r="L50" s="7"/>
      <c r="M50" s="6">
        <v>0</v>
      </c>
      <c r="N50" s="7"/>
      <c r="O50" s="6">
        <v>0</v>
      </c>
      <c r="P50" s="7"/>
      <c r="Q50" s="6">
        <v>0</v>
      </c>
      <c r="R50" s="7"/>
      <c r="S50" s="6">
        <v>0</v>
      </c>
      <c r="T50" s="7"/>
      <c r="U50" s="6">
        <v>0</v>
      </c>
      <c r="V50" s="7"/>
      <c r="W50" s="6">
        <v>0</v>
      </c>
      <c r="X50" s="7"/>
      <c r="Y50" s="6">
        <v>0</v>
      </c>
      <c r="Z50" s="7"/>
      <c r="AA50" s="6">
        <v>0</v>
      </c>
      <c r="AB50" s="7"/>
      <c r="AC50" s="6">
        <v>0</v>
      </c>
      <c r="AD50" s="7"/>
      <c r="AE50" s="6">
        <v>0</v>
      </c>
      <c r="AF50" s="7"/>
      <c r="AG50" s="6">
        <f>ROUND(I50+K50+M50+O50+Q50+S50+U50+W50+Y50+AA50+AC50+AE50,5)</f>
        <v>0</v>
      </c>
      <c r="AH50" s="7"/>
      <c r="AI50">
        <v>0</v>
      </c>
      <c r="AK50">
        <v>1987.1</v>
      </c>
    </row>
    <row r="51" spans="1:37" ht="15.75" thickBot="1" x14ac:dyDescent="0.3">
      <c r="A51" s="2"/>
      <c r="B51" s="2"/>
      <c r="C51" s="2"/>
      <c r="D51" s="2"/>
      <c r="E51" s="2"/>
      <c r="F51" s="2"/>
      <c r="G51" s="2" t="s">
        <v>65</v>
      </c>
      <c r="H51" s="2"/>
      <c r="I51" s="9">
        <v>0</v>
      </c>
      <c r="J51" s="7"/>
      <c r="K51" s="9">
        <v>0</v>
      </c>
      <c r="L51" s="7"/>
      <c r="M51" s="9">
        <v>0</v>
      </c>
      <c r="N51" s="7"/>
      <c r="O51" s="9">
        <v>0</v>
      </c>
      <c r="P51" s="7"/>
      <c r="Q51" s="9">
        <v>0</v>
      </c>
      <c r="R51" s="7"/>
      <c r="S51" s="9">
        <v>0</v>
      </c>
      <c r="T51" s="7"/>
      <c r="U51" s="9">
        <v>0</v>
      </c>
      <c r="V51" s="7"/>
      <c r="W51" s="9">
        <v>0</v>
      </c>
      <c r="X51" s="7"/>
      <c r="Y51" s="9">
        <v>0</v>
      </c>
      <c r="Z51" s="7"/>
      <c r="AA51" s="9">
        <v>0</v>
      </c>
      <c r="AB51" s="7"/>
      <c r="AC51" s="9">
        <v>0</v>
      </c>
      <c r="AD51" s="7"/>
      <c r="AE51" s="9">
        <v>0</v>
      </c>
      <c r="AF51" s="7"/>
      <c r="AG51" s="9">
        <f>ROUND(I51+K51+M51+O51+Q51+S51+U51+W51+Y51+AA51+AC51+AE51,5)</f>
        <v>0</v>
      </c>
      <c r="AH51" s="7"/>
      <c r="AI51">
        <v>0</v>
      </c>
      <c r="AK51">
        <v>0</v>
      </c>
    </row>
    <row r="52" spans="1:37" x14ac:dyDescent="0.25">
      <c r="A52" s="2"/>
      <c r="B52" s="2"/>
      <c r="C52" s="2"/>
      <c r="D52" s="2"/>
      <c r="E52" s="2"/>
      <c r="F52" s="2" t="s">
        <v>66</v>
      </c>
      <c r="G52" s="2"/>
      <c r="H52" s="2"/>
      <c r="I52" s="6">
        <f>ROUND(SUM(I47:I51),5)</f>
        <v>15300</v>
      </c>
      <c r="J52" s="7"/>
      <c r="K52" s="6">
        <f>ROUND(SUM(K47:K51),5)</f>
        <v>15000</v>
      </c>
      <c r="L52" s="7"/>
      <c r="M52" s="6">
        <f>ROUND(SUM(M47:M51),5)</f>
        <v>15300</v>
      </c>
      <c r="N52" s="7"/>
      <c r="O52" s="6">
        <f>ROUND(SUM(O47:O51),5)</f>
        <v>15000</v>
      </c>
      <c r="P52" s="7"/>
      <c r="Q52" s="6">
        <f>ROUND(SUM(Q47:Q51),5)</f>
        <v>15300</v>
      </c>
      <c r="R52" s="7"/>
      <c r="S52" s="6">
        <f>ROUND(SUM(S47:S51),5)</f>
        <v>15300</v>
      </c>
      <c r="T52" s="7"/>
      <c r="U52" s="6">
        <f>ROUND(SUM(U47:U51),5)</f>
        <v>15000</v>
      </c>
      <c r="V52" s="7"/>
      <c r="W52" s="6">
        <f>ROUND(SUM(W47:W51),5)</f>
        <v>15300</v>
      </c>
      <c r="X52" s="7"/>
      <c r="Y52" s="6">
        <f>ROUND(SUM(Y47:Y51),5)</f>
        <v>15300</v>
      </c>
      <c r="Z52" s="7"/>
      <c r="AA52" s="6">
        <f>ROUND(SUM(AA47:AA51),5)</f>
        <v>15300</v>
      </c>
      <c r="AB52" s="7"/>
      <c r="AC52" s="6">
        <f>ROUND(SUM(AC47:AC51),5)</f>
        <v>16500</v>
      </c>
      <c r="AD52" s="7"/>
      <c r="AE52" s="6">
        <f>ROUND(SUM(AE47:AE51),5)</f>
        <v>15000</v>
      </c>
      <c r="AF52" s="7"/>
      <c r="AG52" s="6">
        <f>ROUND(I52+K52+M52+O52+Q52+S52+U52+W52+Y52+AA52+AC52+AE52,5)</f>
        <v>183600</v>
      </c>
      <c r="AH52" s="7"/>
      <c r="AI52">
        <v>198671.29</v>
      </c>
      <c r="AK52">
        <v>183006.46</v>
      </c>
    </row>
    <row r="53" spans="1:37" x14ac:dyDescent="0.25">
      <c r="A53" s="2"/>
      <c r="B53" s="2"/>
      <c r="C53" s="2"/>
      <c r="D53" s="2"/>
      <c r="E53" s="2"/>
      <c r="F53" s="2" t="s">
        <v>67</v>
      </c>
      <c r="G53" s="2"/>
      <c r="H53" s="2"/>
      <c r="I53" s="6"/>
      <c r="J53" s="7"/>
      <c r="K53" s="6"/>
      <c r="L53" s="7"/>
      <c r="M53" s="6"/>
      <c r="N53" s="7"/>
      <c r="O53" s="6"/>
      <c r="P53" s="7"/>
      <c r="Q53" s="6"/>
      <c r="R53" s="7"/>
      <c r="S53" s="6"/>
      <c r="T53" s="7"/>
      <c r="U53" s="6"/>
      <c r="V53" s="7"/>
      <c r="W53" s="6"/>
      <c r="X53" s="7"/>
      <c r="Y53" s="6"/>
      <c r="Z53" s="7"/>
      <c r="AA53" s="6"/>
      <c r="AB53" s="7"/>
      <c r="AC53" s="6"/>
      <c r="AD53" s="7"/>
      <c r="AE53" s="6"/>
      <c r="AF53" s="7"/>
      <c r="AG53" s="6"/>
      <c r="AH53" s="7"/>
    </row>
    <row r="54" spans="1:37" x14ac:dyDescent="0.25">
      <c r="A54" s="2"/>
      <c r="B54" s="2"/>
      <c r="C54" s="2"/>
      <c r="D54" s="2"/>
      <c r="E54" s="2"/>
      <c r="F54" s="2"/>
      <c r="G54" s="2" t="s">
        <v>68</v>
      </c>
      <c r="H54" s="2"/>
      <c r="I54" s="6">
        <v>0</v>
      </c>
      <c r="J54" s="7"/>
      <c r="K54" s="6">
        <v>0</v>
      </c>
      <c r="L54" s="7"/>
      <c r="M54" s="6">
        <v>0</v>
      </c>
      <c r="N54" s="7"/>
      <c r="O54" s="6">
        <v>0</v>
      </c>
      <c r="P54" s="7"/>
      <c r="Q54" s="6">
        <v>0</v>
      </c>
      <c r="R54" s="7"/>
      <c r="S54" s="6">
        <v>0</v>
      </c>
      <c r="T54" s="7"/>
      <c r="U54" s="6">
        <v>0</v>
      </c>
      <c r="V54" s="7"/>
      <c r="W54" s="6">
        <v>0</v>
      </c>
      <c r="X54" s="7"/>
      <c r="Y54" s="6">
        <v>0</v>
      </c>
      <c r="Z54" s="7"/>
      <c r="AA54" s="6">
        <v>0</v>
      </c>
      <c r="AB54" s="7"/>
      <c r="AC54" s="6">
        <v>0</v>
      </c>
      <c r="AD54" s="7"/>
      <c r="AE54" s="6">
        <v>0</v>
      </c>
      <c r="AF54" s="7"/>
      <c r="AG54" s="6">
        <f>ROUND(I54+K54+M54+O54+Q54+S54+U54+W54+Y54+AA54+AC54+AE54,5)</f>
        <v>0</v>
      </c>
      <c r="AH54" s="7"/>
      <c r="AI54">
        <v>338.03</v>
      </c>
      <c r="AK54">
        <v>0</v>
      </c>
    </row>
    <row r="55" spans="1:37" ht="15.75" thickBot="1" x14ac:dyDescent="0.3">
      <c r="A55" s="2"/>
      <c r="B55" s="2"/>
      <c r="C55" s="2"/>
      <c r="D55" s="2"/>
      <c r="E55" s="2"/>
      <c r="F55" s="2"/>
      <c r="G55" s="2" t="s">
        <v>69</v>
      </c>
      <c r="H55" s="2"/>
      <c r="I55" s="9">
        <v>0</v>
      </c>
      <c r="J55" s="7"/>
      <c r="K55" s="9">
        <v>0</v>
      </c>
      <c r="L55" s="7"/>
      <c r="M55" s="9">
        <v>0</v>
      </c>
      <c r="N55" s="7"/>
      <c r="O55" s="9">
        <v>0</v>
      </c>
      <c r="P55" s="7"/>
      <c r="Q55" s="9">
        <v>0</v>
      </c>
      <c r="R55" s="7"/>
      <c r="S55" s="9">
        <v>0</v>
      </c>
      <c r="T55" s="7"/>
      <c r="U55" s="9">
        <v>0</v>
      </c>
      <c r="V55" s="7"/>
      <c r="W55" s="9">
        <v>0</v>
      </c>
      <c r="X55" s="7"/>
      <c r="Y55" s="9">
        <v>0</v>
      </c>
      <c r="Z55" s="7"/>
      <c r="AA55" s="9">
        <v>0</v>
      </c>
      <c r="AB55" s="7"/>
      <c r="AC55" s="9">
        <v>0</v>
      </c>
      <c r="AD55" s="7"/>
      <c r="AE55" s="9">
        <v>0</v>
      </c>
      <c r="AF55" s="7"/>
      <c r="AG55" s="9">
        <v>0</v>
      </c>
      <c r="AH55" s="7"/>
      <c r="AI55">
        <v>42000</v>
      </c>
      <c r="AK55">
        <v>35806.449999999997</v>
      </c>
    </row>
    <row r="56" spans="1:37" x14ac:dyDescent="0.25">
      <c r="A56" s="2"/>
      <c r="B56" s="2"/>
      <c r="C56" s="2"/>
      <c r="D56" s="2"/>
      <c r="E56" s="2"/>
      <c r="F56" s="2" t="s">
        <v>70</v>
      </c>
      <c r="G56" s="2"/>
      <c r="H56" s="2"/>
      <c r="I56" s="6">
        <f>ROUND(SUM(I53:I55),5)</f>
        <v>0</v>
      </c>
      <c r="J56" s="7"/>
      <c r="K56" s="6">
        <f>ROUND(SUM(K53:K55),5)</f>
        <v>0</v>
      </c>
      <c r="L56" s="7"/>
      <c r="M56" s="6">
        <f>ROUND(SUM(M53:M55),5)</f>
        <v>0</v>
      </c>
      <c r="N56" s="7"/>
      <c r="O56" s="6">
        <f>ROUND(SUM(O53:O55),5)</f>
        <v>0</v>
      </c>
      <c r="P56" s="7"/>
      <c r="Q56" s="6">
        <f>ROUND(SUM(Q53:Q55),5)</f>
        <v>0</v>
      </c>
      <c r="R56" s="7"/>
      <c r="S56" s="6">
        <f>ROUND(SUM(S53:S55),5)</f>
        <v>0</v>
      </c>
      <c r="T56" s="7"/>
      <c r="U56" s="6">
        <f>ROUND(SUM(U53:U55),5)</f>
        <v>0</v>
      </c>
      <c r="V56" s="7"/>
      <c r="W56" s="6">
        <f>ROUND(SUM(W53:W55),5)</f>
        <v>0</v>
      </c>
      <c r="X56" s="7"/>
      <c r="Y56" s="6">
        <f>ROUND(SUM(Y53:Y55),5)</f>
        <v>0</v>
      </c>
      <c r="Z56" s="7"/>
      <c r="AA56" s="6">
        <f>ROUND(SUM(AA53:AA55),5)</f>
        <v>0</v>
      </c>
      <c r="AB56" s="7"/>
      <c r="AC56" s="6">
        <f>ROUND(SUM(AC53:AC55),5)</f>
        <v>0</v>
      </c>
      <c r="AD56" s="7"/>
      <c r="AE56" s="6">
        <f>ROUND(SUM(AE53:AE55),5)</f>
        <v>0</v>
      </c>
      <c r="AF56" s="7"/>
      <c r="AG56" s="6">
        <f>ROUND(I56+K56+M56+O56+Q56+S56+U56+W56+Y56+AA56+AC56+AE56,5)</f>
        <v>0</v>
      </c>
      <c r="AH56" s="7"/>
      <c r="AI56">
        <v>42338.03</v>
      </c>
      <c r="AK56">
        <v>35806.449999999997</v>
      </c>
    </row>
    <row r="57" spans="1:37" x14ac:dyDescent="0.25">
      <c r="A57" s="2"/>
      <c r="B57" s="2"/>
      <c r="C57" s="2"/>
      <c r="D57" s="2"/>
      <c r="E57" s="2"/>
      <c r="F57" s="2" t="s">
        <v>71</v>
      </c>
      <c r="G57" s="2"/>
      <c r="H57" s="2"/>
      <c r="I57" s="6"/>
      <c r="J57" s="7"/>
      <c r="K57" s="6"/>
      <c r="L57" s="7"/>
      <c r="M57" s="6"/>
      <c r="N57" s="7"/>
      <c r="O57" s="6"/>
      <c r="P57" s="7"/>
      <c r="Q57" s="6"/>
      <c r="R57" s="7"/>
      <c r="S57" s="6"/>
      <c r="T57" s="7"/>
      <c r="U57" s="6"/>
      <c r="V57" s="7"/>
      <c r="W57" s="6"/>
      <c r="X57" s="7"/>
      <c r="Y57" s="6"/>
      <c r="Z57" s="7"/>
      <c r="AA57" s="6"/>
      <c r="AB57" s="7"/>
      <c r="AC57" s="6"/>
      <c r="AD57" s="7"/>
      <c r="AE57" s="6"/>
      <c r="AF57" s="7"/>
      <c r="AG57" s="6"/>
      <c r="AH57" s="7"/>
    </row>
    <row r="58" spans="1:37" x14ac:dyDescent="0.25">
      <c r="A58" s="2"/>
      <c r="B58" s="2"/>
      <c r="C58" s="2"/>
      <c r="D58" s="2"/>
      <c r="E58" s="2"/>
      <c r="F58" s="2"/>
      <c r="G58" s="2" t="s">
        <v>72</v>
      </c>
      <c r="H58" s="2"/>
      <c r="I58" s="6">
        <v>500</v>
      </c>
      <c r="J58" s="7"/>
      <c r="K58" s="6">
        <v>100</v>
      </c>
      <c r="L58" s="7"/>
      <c r="M58" s="6">
        <v>1000</v>
      </c>
      <c r="N58" s="7"/>
      <c r="O58" s="6">
        <v>400</v>
      </c>
      <c r="P58" s="7"/>
      <c r="Q58" s="6">
        <v>1000</v>
      </c>
      <c r="R58" s="7"/>
      <c r="S58" s="6">
        <v>400</v>
      </c>
      <c r="T58" s="7"/>
      <c r="U58" s="6">
        <v>100</v>
      </c>
      <c r="V58" s="7"/>
      <c r="W58" s="6">
        <v>3000</v>
      </c>
      <c r="X58" s="7"/>
      <c r="Y58" s="6">
        <v>400</v>
      </c>
      <c r="Z58" s="7"/>
      <c r="AA58" s="6">
        <v>3500</v>
      </c>
      <c r="AB58" s="7"/>
      <c r="AC58" s="6">
        <v>100</v>
      </c>
      <c r="AD58" s="7"/>
      <c r="AE58" s="6">
        <v>400</v>
      </c>
      <c r="AF58" s="7"/>
      <c r="AG58" s="6">
        <f t="shared" ref="AG58:AG64" si="2">ROUND(I58+K58+M58+O58+Q58+S58+U58+W58+Y58+AA58+AC58+AE58,5)</f>
        <v>10900</v>
      </c>
      <c r="AH58" s="7"/>
      <c r="AI58">
        <v>5168.67</v>
      </c>
      <c r="AK58">
        <v>21261.29</v>
      </c>
    </row>
    <row r="59" spans="1:37" ht="15.75" thickBot="1" x14ac:dyDescent="0.3">
      <c r="A59" s="2"/>
      <c r="B59" s="2"/>
      <c r="C59" s="2"/>
      <c r="D59" s="2"/>
      <c r="E59" s="2"/>
      <c r="F59" s="2"/>
      <c r="G59" s="2" t="s">
        <v>73</v>
      </c>
      <c r="H59" s="2"/>
      <c r="I59" s="9">
        <v>4000</v>
      </c>
      <c r="J59" s="7"/>
      <c r="K59" s="9">
        <v>3000</v>
      </c>
      <c r="L59" s="7"/>
      <c r="M59" s="9">
        <v>4000</v>
      </c>
      <c r="N59" s="7"/>
      <c r="O59" s="9">
        <v>4000</v>
      </c>
      <c r="P59" s="7"/>
      <c r="Q59" s="9">
        <v>3000</v>
      </c>
      <c r="R59" s="7"/>
      <c r="S59" s="9">
        <v>4000</v>
      </c>
      <c r="T59" s="7"/>
      <c r="U59" s="9">
        <v>3000</v>
      </c>
      <c r="V59" s="7"/>
      <c r="W59" s="9">
        <v>4000</v>
      </c>
      <c r="X59" s="7"/>
      <c r="Y59" s="9">
        <v>4000</v>
      </c>
      <c r="Z59" s="7"/>
      <c r="AA59" s="9">
        <v>4000</v>
      </c>
      <c r="AB59" s="7"/>
      <c r="AC59" s="9">
        <v>3000</v>
      </c>
      <c r="AD59" s="7"/>
      <c r="AE59" s="9">
        <v>4000</v>
      </c>
      <c r="AF59" s="7"/>
      <c r="AG59" s="9">
        <f t="shared" si="2"/>
        <v>44000</v>
      </c>
      <c r="AH59" s="7"/>
      <c r="AI59">
        <v>48000</v>
      </c>
      <c r="AK59">
        <v>47741.94</v>
      </c>
    </row>
    <row r="60" spans="1:37" x14ac:dyDescent="0.25">
      <c r="A60" s="2"/>
      <c r="B60" s="2"/>
      <c r="C60" s="2"/>
      <c r="D60" s="2"/>
      <c r="E60" s="2"/>
      <c r="F60" s="2" t="s">
        <v>74</v>
      </c>
      <c r="G60" s="2"/>
      <c r="H60" s="2"/>
      <c r="I60" s="6">
        <f>ROUND(SUM(I57:I59),5)</f>
        <v>4500</v>
      </c>
      <c r="J60" s="7"/>
      <c r="K60" s="6">
        <f>ROUND(SUM(K57:K59),5)</f>
        <v>3100</v>
      </c>
      <c r="L60" s="7"/>
      <c r="M60" s="6">
        <f>ROUND(SUM(M57:M59),5)</f>
        <v>5000</v>
      </c>
      <c r="N60" s="7"/>
      <c r="O60" s="6">
        <f>ROUND(SUM(O57:O59),5)</f>
        <v>4400</v>
      </c>
      <c r="P60" s="7"/>
      <c r="Q60" s="6">
        <f>ROUND(SUM(Q57:Q59),5)</f>
        <v>4000</v>
      </c>
      <c r="R60" s="7"/>
      <c r="S60" s="6">
        <f>ROUND(SUM(S57:S59),5)</f>
        <v>4400</v>
      </c>
      <c r="T60" s="7"/>
      <c r="U60" s="6">
        <f>ROUND(SUM(U57:U59),5)</f>
        <v>3100</v>
      </c>
      <c r="V60" s="7"/>
      <c r="W60" s="6">
        <f>ROUND(SUM(W57:W59),5)</f>
        <v>7000</v>
      </c>
      <c r="X60" s="7"/>
      <c r="Y60" s="6">
        <f>ROUND(SUM(Y57:Y59),5)</f>
        <v>4400</v>
      </c>
      <c r="Z60" s="7"/>
      <c r="AA60" s="6">
        <f>ROUND(SUM(AA57:AA59),5)</f>
        <v>7500</v>
      </c>
      <c r="AB60" s="7"/>
      <c r="AC60" s="6">
        <f>ROUND(SUM(AC57:AC59),5)</f>
        <v>3100</v>
      </c>
      <c r="AD60" s="7"/>
      <c r="AE60" s="6">
        <f>ROUND(SUM(AE57:AE59),5)</f>
        <v>4400</v>
      </c>
      <c r="AF60" s="7"/>
      <c r="AG60" s="6">
        <f t="shared" si="2"/>
        <v>54900</v>
      </c>
      <c r="AH60" s="7"/>
      <c r="AI60">
        <v>53168.67</v>
      </c>
      <c r="AK60">
        <v>69003.23</v>
      </c>
    </row>
    <row r="61" spans="1:37" x14ac:dyDescent="0.25">
      <c r="A61" s="2"/>
      <c r="B61" s="2"/>
      <c r="C61" s="2"/>
      <c r="D61" s="2"/>
      <c r="E61" s="2"/>
      <c r="F61" s="2" t="s">
        <v>75</v>
      </c>
      <c r="G61" s="2"/>
      <c r="H61" s="2"/>
      <c r="I61" s="6">
        <v>0</v>
      </c>
      <c r="J61" s="7"/>
      <c r="K61" s="6">
        <v>0</v>
      </c>
      <c r="L61" s="7"/>
      <c r="M61" s="6">
        <v>5000</v>
      </c>
      <c r="N61" s="7"/>
      <c r="O61" s="6">
        <v>1000</v>
      </c>
      <c r="P61" s="7"/>
      <c r="Q61" s="6">
        <v>3000</v>
      </c>
      <c r="R61" s="7"/>
      <c r="S61" s="6">
        <v>5000</v>
      </c>
      <c r="T61" s="7"/>
      <c r="U61" s="6">
        <v>3000</v>
      </c>
      <c r="V61" s="7"/>
      <c r="W61" s="6">
        <v>0</v>
      </c>
      <c r="X61" s="7"/>
      <c r="Y61" s="6">
        <v>4000</v>
      </c>
      <c r="Z61" s="7"/>
      <c r="AA61" s="6">
        <v>5000</v>
      </c>
      <c r="AB61" s="7"/>
      <c r="AC61" s="6">
        <v>3000</v>
      </c>
      <c r="AD61" s="7"/>
      <c r="AE61" s="6">
        <v>3000</v>
      </c>
      <c r="AF61" s="7"/>
      <c r="AG61" s="6">
        <f t="shared" si="2"/>
        <v>32000</v>
      </c>
      <c r="AH61" s="7"/>
      <c r="AI61">
        <v>46766.25</v>
      </c>
      <c r="AK61">
        <v>71612.899999999994</v>
      </c>
    </row>
    <row r="62" spans="1:37" x14ac:dyDescent="0.25">
      <c r="A62" s="2"/>
      <c r="B62" s="2"/>
      <c r="C62" s="2"/>
      <c r="D62" s="2"/>
      <c r="E62" s="2"/>
      <c r="F62" s="2" t="s">
        <v>76</v>
      </c>
      <c r="G62" s="2"/>
      <c r="H62" s="2"/>
      <c r="I62" s="6">
        <v>0</v>
      </c>
      <c r="J62" s="7"/>
      <c r="K62" s="6">
        <v>0</v>
      </c>
      <c r="L62" s="7"/>
      <c r="M62" s="6">
        <v>0</v>
      </c>
      <c r="N62" s="7"/>
      <c r="O62" s="6">
        <v>0</v>
      </c>
      <c r="P62" s="7"/>
      <c r="Q62" s="6">
        <v>0</v>
      </c>
      <c r="R62" s="7"/>
      <c r="S62" s="6">
        <v>0</v>
      </c>
      <c r="T62" s="7"/>
      <c r="U62" s="6">
        <v>0</v>
      </c>
      <c r="V62" s="7"/>
      <c r="W62" s="6">
        <v>0</v>
      </c>
      <c r="X62" s="7"/>
      <c r="Y62" s="6">
        <v>200</v>
      </c>
      <c r="Z62" s="7"/>
      <c r="AA62" s="6">
        <v>0</v>
      </c>
      <c r="AB62" s="7"/>
      <c r="AC62" s="6">
        <v>0</v>
      </c>
      <c r="AD62" s="7"/>
      <c r="AE62" s="6">
        <v>0</v>
      </c>
      <c r="AF62" s="7"/>
      <c r="AG62" s="6">
        <f t="shared" si="2"/>
        <v>200</v>
      </c>
      <c r="AH62" s="7"/>
      <c r="AI62">
        <v>92.84</v>
      </c>
      <c r="AK62">
        <v>200</v>
      </c>
    </row>
    <row r="63" spans="1:37" ht="15.75" thickBot="1" x14ac:dyDescent="0.3">
      <c r="A63" s="2"/>
      <c r="B63" s="2"/>
      <c r="C63" s="2"/>
      <c r="D63" s="2"/>
      <c r="E63" s="2"/>
      <c r="F63" s="2" t="s">
        <v>77</v>
      </c>
      <c r="G63" s="2"/>
      <c r="H63" s="2"/>
      <c r="I63" s="9">
        <v>0</v>
      </c>
      <c r="J63" s="7"/>
      <c r="K63" s="9">
        <v>0</v>
      </c>
      <c r="L63" s="7"/>
      <c r="M63" s="9">
        <v>0</v>
      </c>
      <c r="N63" s="7"/>
      <c r="O63" s="9">
        <v>0</v>
      </c>
      <c r="P63" s="7"/>
      <c r="Q63" s="9">
        <v>0</v>
      </c>
      <c r="R63" s="7"/>
      <c r="S63" s="9">
        <v>0</v>
      </c>
      <c r="T63" s="7"/>
      <c r="U63" s="9">
        <v>0</v>
      </c>
      <c r="V63" s="7"/>
      <c r="W63" s="9">
        <v>0</v>
      </c>
      <c r="X63" s="7"/>
      <c r="Y63" s="9">
        <v>0</v>
      </c>
      <c r="Z63" s="7"/>
      <c r="AA63" s="9">
        <v>0</v>
      </c>
      <c r="AB63" s="7"/>
      <c r="AC63" s="9">
        <v>0</v>
      </c>
      <c r="AD63" s="7"/>
      <c r="AE63" s="9">
        <v>0</v>
      </c>
      <c r="AF63" s="7"/>
      <c r="AG63" s="9">
        <f t="shared" si="2"/>
        <v>0</v>
      </c>
      <c r="AH63" s="7"/>
      <c r="AI63">
        <v>0</v>
      </c>
      <c r="AK63">
        <v>0</v>
      </c>
    </row>
    <row r="64" spans="1:37" x14ac:dyDescent="0.25">
      <c r="A64" s="2"/>
      <c r="B64" s="2"/>
      <c r="C64" s="2"/>
      <c r="D64" s="2"/>
      <c r="E64" s="2" t="s">
        <v>78</v>
      </c>
      <c r="F64" s="2"/>
      <c r="G64" s="2"/>
      <c r="H64" s="2"/>
      <c r="I64" s="6">
        <f>ROUND(I46+I52+I56+SUM(I60:I63),5)</f>
        <v>19800</v>
      </c>
      <c r="J64" s="7"/>
      <c r="K64" s="6">
        <f>ROUND(K46+K52+K56+SUM(K60:K63),5)</f>
        <v>18100</v>
      </c>
      <c r="L64" s="7"/>
      <c r="M64" s="6">
        <f>ROUND(M46+M52+M56+SUM(M60:M63),5)</f>
        <v>25300</v>
      </c>
      <c r="N64" s="7"/>
      <c r="O64" s="6">
        <f>ROUND(O46+O52+O56+SUM(O60:O63),5)</f>
        <v>20400</v>
      </c>
      <c r="P64" s="7"/>
      <c r="Q64" s="6">
        <f>ROUND(Q46+Q52+Q56+SUM(Q60:Q63),5)</f>
        <v>22300</v>
      </c>
      <c r="R64" s="7"/>
      <c r="S64" s="6">
        <f>ROUND(S46+S52+S56+SUM(S60:S63),5)</f>
        <v>24700</v>
      </c>
      <c r="T64" s="7"/>
      <c r="U64" s="6">
        <f>ROUND(U46+U52+U56+SUM(U60:U63),5)</f>
        <v>21100</v>
      </c>
      <c r="V64" s="7"/>
      <c r="W64" s="6">
        <f>ROUND(W46+W52+W56+SUM(W60:W63),5)</f>
        <v>22300</v>
      </c>
      <c r="X64" s="7"/>
      <c r="Y64" s="6">
        <f>ROUND(Y46+Y52+Y56+SUM(Y60:Y63),5)</f>
        <v>23900</v>
      </c>
      <c r="Z64" s="7"/>
      <c r="AA64" s="6">
        <f>ROUND(AA46+AA52+AA56+SUM(AA60:AA63),5)</f>
        <v>27800</v>
      </c>
      <c r="AB64" s="7"/>
      <c r="AC64" s="6">
        <f>ROUND(AC46+AC52+AC56+SUM(AC60:AC63),5)</f>
        <v>22600</v>
      </c>
      <c r="AD64" s="7"/>
      <c r="AE64" s="6">
        <f>ROUND(AE46+AE52+AE56+SUM(AE60:AE63),5)</f>
        <v>22400</v>
      </c>
      <c r="AF64" s="7"/>
      <c r="AG64" s="6">
        <f t="shared" si="2"/>
        <v>270700</v>
      </c>
      <c r="AH64" s="7"/>
      <c r="AI64">
        <v>341037.08</v>
      </c>
      <c r="AK64">
        <v>359629.04</v>
      </c>
    </row>
    <row r="65" spans="1:37" x14ac:dyDescent="0.25">
      <c r="A65" s="2"/>
      <c r="B65" s="2"/>
      <c r="C65" s="2"/>
      <c r="D65" s="2"/>
      <c r="E65" s="2" t="s">
        <v>79</v>
      </c>
      <c r="F65" s="2"/>
      <c r="G65" s="2"/>
      <c r="H65" s="2"/>
      <c r="I65" s="6"/>
      <c r="J65" s="7"/>
      <c r="K65" s="6"/>
      <c r="L65" s="7"/>
      <c r="M65" s="6"/>
      <c r="N65" s="7"/>
      <c r="O65" s="6"/>
      <c r="P65" s="7"/>
      <c r="Q65" s="6"/>
      <c r="R65" s="7"/>
      <c r="S65" s="6"/>
      <c r="T65" s="7"/>
      <c r="U65" s="6"/>
      <c r="V65" s="7"/>
      <c r="W65" s="6"/>
      <c r="X65" s="7"/>
      <c r="Y65" s="6"/>
      <c r="Z65" s="7"/>
      <c r="AA65" s="6"/>
      <c r="AB65" s="7"/>
      <c r="AC65" s="6"/>
      <c r="AD65" s="7"/>
      <c r="AE65" s="6"/>
      <c r="AF65" s="7"/>
      <c r="AG65" s="6"/>
      <c r="AH65" s="7"/>
    </row>
    <row r="66" spans="1:37" x14ac:dyDescent="0.25">
      <c r="A66" s="2"/>
      <c r="B66" s="2"/>
      <c r="C66" s="2"/>
      <c r="D66" s="2"/>
      <c r="E66" s="2"/>
      <c r="F66" s="2" t="s">
        <v>26</v>
      </c>
      <c r="G66" s="2"/>
      <c r="H66" s="2"/>
      <c r="I66" s="6">
        <v>0</v>
      </c>
      <c r="J66" s="7"/>
      <c r="K66" s="6">
        <v>0</v>
      </c>
      <c r="L66" s="7"/>
      <c r="M66" s="6">
        <v>0</v>
      </c>
      <c r="N66" s="7"/>
      <c r="O66" s="6">
        <v>0</v>
      </c>
      <c r="P66" s="7"/>
      <c r="Q66" s="6">
        <v>6000</v>
      </c>
      <c r="R66" s="7"/>
      <c r="S66" s="6">
        <v>0</v>
      </c>
      <c r="T66" s="7"/>
      <c r="U66" s="6">
        <v>0</v>
      </c>
      <c r="V66" s="7"/>
      <c r="W66" s="6">
        <v>0</v>
      </c>
      <c r="X66" s="7"/>
      <c r="Y66" s="6">
        <v>0</v>
      </c>
      <c r="Z66" s="7"/>
      <c r="AA66" s="6">
        <v>0</v>
      </c>
      <c r="AB66" s="7"/>
      <c r="AC66" s="6">
        <v>0</v>
      </c>
      <c r="AD66" s="7"/>
      <c r="AE66" s="6">
        <v>0</v>
      </c>
      <c r="AF66" s="7"/>
      <c r="AG66" s="6">
        <f>ROUND(I66+K66+M66+O66+Q66+S66+U66+W66+Y66+AA66+AC66+AE66,5)</f>
        <v>6000</v>
      </c>
      <c r="AH66" s="7"/>
      <c r="AI66">
        <v>6067.46</v>
      </c>
      <c r="AK66">
        <v>6000</v>
      </c>
    </row>
    <row r="67" spans="1:37" x14ac:dyDescent="0.25">
      <c r="A67" s="2"/>
      <c r="B67" s="2"/>
      <c r="C67" s="2"/>
      <c r="D67" s="2"/>
      <c r="E67" s="2"/>
      <c r="F67" s="2" t="s">
        <v>27</v>
      </c>
      <c r="G67" s="2"/>
      <c r="H67" s="2"/>
      <c r="I67" s="6">
        <v>0</v>
      </c>
      <c r="J67" s="7"/>
      <c r="K67" s="6">
        <v>0</v>
      </c>
      <c r="L67" s="7"/>
      <c r="M67" s="6">
        <v>0</v>
      </c>
      <c r="N67" s="7"/>
      <c r="O67" s="6">
        <v>0</v>
      </c>
      <c r="P67" s="7"/>
      <c r="Q67" s="6">
        <v>0</v>
      </c>
      <c r="R67" s="7"/>
      <c r="S67" s="6">
        <v>0</v>
      </c>
      <c r="T67" s="7"/>
      <c r="U67" s="6">
        <v>0</v>
      </c>
      <c r="V67" s="7"/>
      <c r="W67" s="6">
        <v>6000</v>
      </c>
      <c r="X67" s="7"/>
      <c r="Y67" s="6">
        <v>0</v>
      </c>
      <c r="Z67" s="7"/>
      <c r="AA67" s="6">
        <v>0</v>
      </c>
      <c r="AB67" s="7"/>
      <c r="AC67" s="6">
        <v>0</v>
      </c>
      <c r="AD67" s="7"/>
      <c r="AE67" s="6">
        <v>0</v>
      </c>
      <c r="AF67" s="7"/>
      <c r="AG67" s="6">
        <f>ROUND(I67+K67+M67+O67+Q67+S67+U67+W67+Y67+AA67+AC67+AE67,5)</f>
        <v>6000</v>
      </c>
      <c r="AH67" s="7"/>
      <c r="AI67">
        <v>6091.88</v>
      </c>
      <c r="AK67">
        <v>8000</v>
      </c>
    </row>
    <row r="68" spans="1:37" ht="15.75" thickBot="1" x14ac:dyDescent="0.3">
      <c r="A68" s="2"/>
      <c r="B68" s="2"/>
      <c r="C68" s="2"/>
      <c r="D68" s="2"/>
      <c r="E68" s="2"/>
      <c r="F68" s="2" t="s">
        <v>80</v>
      </c>
      <c r="G68" s="2"/>
      <c r="H68" s="2"/>
      <c r="I68" s="9">
        <v>0</v>
      </c>
      <c r="J68" s="7"/>
      <c r="K68" s="9">
        <v>0</v>
      </c>
      <c r="L68" s="7"/>
      <c r="M68" s="9">
        <v>0</v>
      </c>
      <c r="N68" s="7"/>
      <c r="O68" s="9">
        <v>0</v>
      </c>
      <c r="P68" s="7"/>
      <c r="Q68" s="9">
        <v>0</v>
      </c>
      <c r="R68" s="7"/>
      <c r="S68" s="9">
        <v>0</v>
      </c>
      <c r="T68" s="7"/>
      <c r="U68" s="9">
        <v>0</v>
      </c>
      <c r="V68" s="7"/>
      <c r="W68" s="9">
        <v>0</v>
      </c>
      <c r="X68" s="7"/>
      <c r="Y68" s="9">
        <v>0</v>
      </c>
      <c r="Z68" s="7"/>
      <c r="AA68" s="9">
        <v>0</v>
      </c>
      <c r="AB68" s="7"/>
      <c r="AC68" s="9">
        <v>0</v>
      </c>
      <c r="AD68" s="7"/>
      <c r="AE68" s="9">
        <v>0</v>
      </c>
      <c r="AF68" s="7"/>
      <c r="AG68" s="9">
        <f>ROUND(I68+K68+M68+O68+Q68+S68+U68+W68+Y68+AA68+AC68+AE68,5)</f>
        <v>0</v>
      </c>
      <c r="AH68" s="7"/>
      <c r="AI68">
        <v>0</v>
      </c>
      <c r="AK68">
        <v>0</v>
      </c>
    </row>
    <row r="69" spans="1:37" x14ac:dyDescent="0.25">
      <c r="A69" s="2"/>
      <c r="B69" s="2"/>
      <c r="C69" s="2"/>
      <c r="D69" s="2"/>
      <c r="E69" s="2" t="s">
        <v>81</v>
      </c>
      <c r="F69" s="2"/>
      <c r="G69" s="2"/>
      <c r="H69" s="2"/>
      <c r="I69" s="6">
        <f>ROUND(SUM(I65:I68),5)</f>
        <v>0</v>
      </c>
      <c r="J69" s="7"/>
      <c r="K69" s="6">
        <f>ROUND(SUM(K65:K68),5)</f>
        <v>0</v>
      </c>
      <c r="L69" s="7"/>
      <c r="M69" s="6">
        <f>ROUND(SUM(M65:M68),5)</f>
        <v>0</v>
      </c>
      <c r="N69" s="7"/>
      <c r="O69" s="6">
        <f>ROUND(SUM(O65:O68),5)</f>
        <v>0</v>
      </c>
      <c r="P69" s="7"/>
      <c r="Q69" s="6">
        <f>ROUND(SUM(Q65:Q68),5)</f>
        <v>6000</v>
      </c>
      <c r="R69" s="7"/>
      <c r="S69" s="6">
        <f>ROUND(SUM(S65:S68),5)</f>
        <v>0</v>
      </c>
      <c r="T69" s="7"/>
      <c r="U69" s="6">
        <f>ROUND(SUM(U65:U68),5)</f>
        <v>0</v>
      </c>
      <c r="V69" s="7"/>
      <c r="W69" s="6">
        <f>ROUND(SUM(W65:W68),5)</f>
        <v>6000</v>
      </c>
      <c r="X69" s="7"/>
      <c r="Y69" s="6">
        <f>ROUND(SUM(Y65:Y68),5)</f>
        <v>0</v>
      </c>
      <c r="Z69" s="7"/>
      <c r="AA69" s="6">
        <f>ROUND(SUM(AA65:AA68),5)</f>
        <v>0</v>
      </c>
      <c r="AB69" s="7"/>
      <c r="AC69" s="6">
        <f>ROUND(SUM(AC65:AC68),5)</f>
        <v>0</v>
      </c>
      <c r="AD69" s="7"/>
      <c r="AE69" s="6">
        <f>ROUND(SUM(AE65:AE68),5)</f>
        <v>0</v>
      </c>
      <c r="AF69" s="7"/>
      <c r="AG69" s="6">
        <f>ROUND(I69+K69+M69+O69+Q69+S69+U69+W69+Y69+AA69+AC69+AE69,5)</f>
        <v>12000</v>
      </c>
      <c r="AH69" s="7"/>
      <c r="AI69">
        <v>12159.34</v>
      </c>
      <c r="AK69">
        <v>14000</v>
      </c>
    </row>
    <row r="70" spans="1:37" x14ac:dyDescent="0.25">
      <c r="A70" s="2"/>
      <c r="B70" s="2"/>
      <c r="C70" s="2"/>
      <c r="D70" s="2"/>
      <c r="E70" s="2" t="s">
        <v>82</v>
      </c>
      <c r="F70" s="2"/>
      <c r="G70" s="2"/>
      <c r="H70" s="2"/>
      <c r="I70" s="6"/>
      <c r="J70" s="7"/>
      <c r="K70" s="6"/>
      <c r="L70" s="7"/>
      <c r="M70" s="6"/>
      <c r="N70" s="7"/>
      <c r="O70" s="6"/>
      <c r="P70" s="7"/>
      <c r="Q70" s="6"/>
      <c r="R70" s="7"/>
      <c r="S70" s="6"/>
      <c r="T70" s="7"/>
      <c r="U70" s="6"/>
      <c r="V70" s="7"/>
      <c r="W70" s="6"/>
      <c r="X70" s="7"/>
      <c r="Y70" s="6"/>
      <c r="Z70" s="7"/>
      <c r="AA70" s="6"/>
      <c r="AB70" s="7"/>
      <c r="AC70" s="6"/>
      <c r="AD70" s="7"/>
      <c r="AE70" s="6"/>
      <c r="AF70" s="7"/>
      <c r="AG70" s="6"/>
      <c r="AH70" s="7"/>
    </row>
    <row r="71" spans="1:37" x14ac:dyDescent="0.25">
      <c r="A71" s="2"/>
      <c r="B71" s="2"/>
      <c r="C71" s="2"/>
      <c r="D71" s="2"/>
      <c r="E71" s="2"/>
      <c r="F71" s="2" t="s">
        <v>22</v>
      </c>
      <c r="G71" s="2"/>
      <c r="H71" s="2"/>
      <c r="I71" s="6">
        <v>0</v>
      </c>
      <c r="J71" s="7"/>
      <c r="K71" s="6">
        <v>0</v>
      </c>
      <c r="L71" s="7"/>
      <c r="M71" s="6">
        <v>0</v>
      </c>
      <c r="N71" s="7"/>
      <c r="O71" s="6">
        <v>500</v>
      </c>
      <c r="P71" s="7"/>
      <c r="Q71" s="6">
        <v>0</v>
      </c>
      <c r="R71" s="7"/>
      <c r="S71" s="6">
        <v>500</v>
      </c>
      <c r="T71" s="7"/>
      <c r="U71" s="6">
        <v>1000</v>
      </c>
      <c r="V71" s="7"/>
      <c r="W71" s="6">
        <v>24000</v>
      </c>
      <c r="X71" s="7"/>
      <c r="Y71" s="6">
        <v>1000</v>
      </c>
      <c r="Z71" s="7"/>
      <c r="AA71" s="6">
        <v>0</v>
      </c>
      <c r="AB71" s="7"/>
      <c r="AC71" s="6">
        <v>0</v>
      </c>
      <c r="AD71" s="7"/>
      <c r="AE71" s="6">
        <v>0</v>
      </c>
      <c r="AF71" s="7"/>
      <c r="AG71" s="6">
        <f>ROUND(I71+K71+M71+O71+Q71+S71+U71+W71+Y71+AA71+AC71+AE71,5)</f>
        <v>27000</v>
      </c>
      <c r="AH71" s="7"/>
      <c r="AI71">
        <v>26439.77</v>
      </c>
      <c r="AK71">
        <v>28000</v>
      </c>
    </row>
    <row r="72" spans="1:37" x14ac:dyDescent="0.25">
      <c r="A72" s="2"/>
      <c r="B72" s="2"/>
      <c r="C72" s="2"/>
      <c r="D72" s="2"/>
      <c r="E72" s="2"/>
      <c r="F72" s="2" t="s">
        <v>21</v>
      </c>
      <c r="G72" s="2"/>
      <c r="H72" s="2"/>
      <c r="I72" s="6">
        <v>0</v>
      </c>
      <c r="J72" s="7"/>
      <c r="K72" s="6">
        <v>0</v>
      </c>
      <c r="L72" s="7"/>
      <c r="M72" s="6">
        <v>500</v>
      </c>
      <c r="N72" s="7"/>
      <c r="O72" s="6">
        <v>2000</v>
      </c>
      <c r="P72" s="7"/>
      <c r="Q72" s="6">
        <v>24000</v>
      </c>
      <c r="R72" s="7"/>
      <c r="S72" s="6">
        <v>500</v>
      </c>
      <c r="T72" s="7"/>
      <c r="U72" s="6">
        <v>0</v>
      </c>
      <c r="V72" s="7"/>
      <c r="W72" s="6">
        <v>0</v>
      </c>
      <c r="X72" s="7"/>
      <c r="Y72" s="6">
        <v>0</v>
      </c>
      <c r="Z72" s="7"/>
      <c r="AA72" s="6">
        <v>0</v>
      </c>
      <c r="AB72" s="7"/>
      <c r="AC72" s="6">
        <v>0</v>
      </c>
      <c r="AD72" s="7"/>
      <c r="AE72" s="6">
        <v>0</v>
      </c>
      <c r="AF72" s="7"/>
      <c r="AG72" s="6">
        <f>ROUND(I72+K72+M72+O72+Q72+S72+U72+W72+Y72+AA72+AC72+AE72,5)</f>
        <v>27000</v>
      </c>
      <c r="AH72" s="7"/>
      <c r="AI72">
        <v>26843.21</v>
      </c>
      <c r="AK72">
        <v>30000</v>
      </c>
    </row>
    <row r="73" spans="1:37" ht="15.75" thickBot="1" x14ac:dyDescent="0.3">
      <c r="A73" s="2"/>
      <c r="B73" s="2"/>
      <c r="C73" s="2"/>
      <c r="D73" s="2"/>
      <c r="E73" s="2"/>
      <c r="F73" s="2" t="s">
        <v>83</v>
      </c>
      <c r="G73" s="2"/>
      <c r="H73" s="2"/>
      <c r="I73" s="9">
        <v>0</v>
      </c>
      <c r="J73" s="7"/>
      <c r="K73" s="9">
        <v>0</v>
      </c>
      <c r="L73" s="7"/>
      <c r="M73" s="9">
        <v>0</v>
      </c>
      <c r="N73" s="7"/>
      <c r="O73" s="9">
        <v>0</v>
      </c>
      <c r="P73" s="7"/>
      <c r="Q73" s="9">
        <v>0</v>
      </c>
      <c r="R73" s="7"/>
      <c r="S73" s="9">
        <v>0</v>
      </c>
      <c r="T73" s="7"/>
      <c r="U73" s="9">
        <v>0</v>
      </c>
      <c r="V73" s="7"/>
      <c r="W73" s="9">
        <v>0</v>
      </c>
      <c r="X73" s="7"/>
      <c r="Y73" s="9">
        <v>0</v>
      </c>
      <c r="Z73" s="7"/>
      <c r="AA73" s="9">
        <v>0</v>
      </c>
      <c r="AB73" s="7"/>
      <c r="AC73" s="9">
        <v>0</v>
      </c>
      <c r="AD73" s="7"/>
      <c r="AE73" s="9">
        <v>0</v>
      </c>
      <c r="AF73" s="7"/>
      <c r="AG73" s="9">
        <f>ROUND(I73+K73+M73+O73+Q73+S73+U73+W73+Y73+AA73+AC73+AE73,5)</f>
        <v>0</v>
      </c>
      <c r="AH73" s="7"/>
      <c r="AI73">
        <v>0</v>
      </c>
      <c r="AK73">
        <v>0</v>
      </c>
    </row>
    <row r="74" spans="1:37" x14ac:dyDescent="0.25">
      <c r="A74" s="2"/>
      <c r="B74" s="2"/>
      <c r="C74" s="2"/>
      <c r="D74" s="2"/>
      <c r="E74" s="2" t="s">
        <v>84</v>
      </c>
      <c r="F74" s="2"/>
      <c r="G74" s="2"/>
      <c r="H74" s="2"/>
      <c r="I74" s="6">
        <f>ROUND(SUM(I70:I73),5)</f>
        <v>0</v>
      </c>
      <c r="J74" s="7"/>
      <c r="K74" s="6">
        <f>ROUND(SUM(K70:K73),5)</f>
        <v>0</v>
      </c>
      <c r="L74" s="7"/>
      <c r="M74" s="6">
        <f>ROUND(SUM(M70:M73),5)</f>
        <v>500</v>
      </c>
      <c r="N74" s="7"/>
      <c r="O74" s="6">
        <f>ROUND(SUM(O70:O73),5)</f>
        <v>2500</v>
      </c>
      <c r="P74" s="7"/>
      <c r="Q74" s="6">
        <f>ROUND(SUM(Q70:Q73),5)</f>
        <v>24000</v>
      </c>
      <c r="R74" s="7"/>
      <c r="S74" s="6">
        <f>ROUND(SUM(S70:S73),5)</f>
        <v>1000</v>
      </c>
      <c r="T74" s="7"/>
      <c r="U74" s="6">
        <f>ROUND(SUM(U70:U73),5)</f>
        <v>1000</v>
      </c>
      <c r="V74" s="7"/>
      <c r="W74" s="6">
        <f>ROUND(SUM(W70:W73),5)</f>
        <v>24000</v>
      </c>
      <c r="X74" s="7"/>
      <c r="Y74" s="6">
        <f>ROUND(SUM(Y70:Y73),5)</f>
        <v>1000</v>
      </c>
      <c r="Z74" s="7"/>
      <c r="AA74" s="6">
        <f>ROUND(SUM(AA70:AA73),5)</f>
        <v>0</v>
      </c>
      <c r="AB74" s="7"/>
      <c r="AC74" s="6">
        <f>ROUND(SUM(AC70:AC73),5)</f>
        <v>0</v>
      </c>
      <c r="AD74" s="7"/>
      <c r="AE74" s="6">
        <f>ROUND(SUM(AE70:AE73),5)</f>
        <v>0</v>
      </c>
      <c r="AF74" s="7"/>
      <c r="AG74" s="6">
        <f>ROUND(I74+K74+M74+O74+Q74+S74+U74+W74+Y74+AA74+AC74+AE74,5)</f>
        <v>54000</v>
      </c>
      <c r="AH74" s="7"/>
      <c r="AI74">
        <v>53282.98</v>
      </c>
      <c r="AK74">
        <v>58000</v>
      </c>
    </row>
    <row r="75" spans="1:37" x14ac:dyDescent="0.25">
      <c r="A75" s="2"/>
      <c r="B75" s="2"/>
      <c r="C75" s="2"/>
      <c r="D75" s="2"/>
      <c r="E75" s="2" t="s">
        <v>85</v>
      </c>
      <c r="F75" s="2"/>
      <c r="G75" s="2"/>
      <c r="H75" s="2"/>
      <c r="I75" s="6"/>
      <c r="J75" s="7"/>
      <c r="K75" s="6"/>
      <c r="L75" s="7"/>
      <c r="M75" s="6"/>
      <c r="N75" s="7"/>
      <c r="O75" s="6"/>
      <c r="P75" s="7"/>
      <c r="Q75" s="6"/>
      <c r="R75" s="7"/>
      <c r="S75" s="6"/>
      <c r="T75" s="7"/>
      <c r="U75" s="6"/>
      <c r="V75" s="7"/>
      <c r="W75" s="6"/>
      <c r="X75" s="7"/>
      <c r="Y75" s="6"/>
      <c r="Z75" s="7"/>
      <c r="AA75" s="6"/>
      <c r="AB75" s="7"/>
      <c r="AC75" s="6"/>
      <c r="AD75" s="7"/>
      <c r="AE75" s="6"/>
      <c r="AF75" s="7"/>
      <c r="AG75" s="6"/>
      <c r="AH75" s="7"/>
    </row>
    <row r="76" spans="1:37" x14ac:dyDescent="0.25">
      <c r="A76" s="2"/>
      <c r="B76" s="2"/>
      <c r="C76" s="2"/>
      <c r="D76" s="2"/>
      <c r="E76" s="2"/>
      <c r="F76" s="2" t="s">
        <v>86</v>
      </c>
      <c r="G76" s="2"/>
      <c r="H76" s="2"/>
      <c r="I76" s="6">
        <v>1500</v>
      </c>
      <c r="J76" s="7"/>
      <c r="K76" s="6"/>
      <c r="L76" s="7"/>
      <c r="M76" s="6"/>
      <c r="N76" s="7"/>
      <c r="O76" s="6"/>
      <c r="P76" s="7"/>
      <c r="Q76" s="6"/>
      <c r="R76" s="7"/>
      <c r="S76" s="6"/>
      <c r="T76" s="7"/>
      <c r="U76" s="6"/>
      <c r="V76" s="7"/>
      <c r="W76" s="6"/>
      <c r="X76" s="7"/>
      <c r="Y76" s="6"/>
      <c r="Z76" s="7"/>
      <c r="AA76" s="6"/>
      <c r="AB76" s="7"/>
      <c r="AC76" s="6"/>
      <c r="AD76" s="7"/>
      <c r="AE76" s="6">
        <v>0</v>
      </c>
      <c r="AF76" s="7"/>
      <c r="AG76" s="6">
        <f t="shared" ref="AG76:AG84" si="3">ROUND(I76+K76+M76+O76+Q76+S76+U76+W76+Y76+AA76+AC76+AE76,5)</f>
        <v>1500</v>
      </c>
      <c r="AH76" s="7"/>
      <c r="AI76">
        <v>1247</v>
      </c>
      <c r="AK76">
        <v>3529.03</v>
      </c>
    </row>
    <row r="77" spans="1:37" x14ac:dyDescent="0.25">
      <c r="A77" s="2"/>
      <c r="B77" s="2"/>
      <c r="C77" s="2"/>
      <c r="D77" s="2"/>
      <c r="E77" s="2"/>
      <c r="F77" s="2" t="s">
        <v>87</v>
      </c>
      <c r="G77" s="2"/>
      <c r="H77" s="2"/>
      <c r="I77" s="6">
        <v>0</v>
      </c>
      <c r="J77" s="7"/>
      <c r="K77" s="6">
        <v>0</v>
      </c>
      <c r="L77" s="7"/>
      <c r="M77" s="6">
        <v>0</v>
      </c>
      <c r="N77" s="7"/>
      <c r="O77" s="6">
        <v>0</v>
      </c>
      <c r="P77" s="7"/>
      <c r="Q77" s="6">
        <v>0</v>
      </c>
      <c r="R77" s="7"/>
      <c r="S77" s="6">
        <v>0</v>
      </c>
      <c r="T77" s="7"/>
      <c r="U77" s="6">
        <v>0</v>
      </c>
      <c r="V77" s="7"/>
      <c r="W77" s="6">
        <v>2600</v>
      </c>
      <c r="X77" s="7"/>
      <c r="Y77" s="6">
        <v>0</v>
      </c>
      <c r="Z77" s="7"/>
      <c r="AA77" s="6">
        <v>0</v>
      </c>
      <c r="AB77" s="7"/>
      <c r="AC77" s="6">
        <v>0</v>
      </c>
      <c r="AD77" s="7"/>
      <c r="AE77" s="6">
        <v>0</v>
      </c>
      <c r="AF77" s="7"/>
      <c r="AG77" s="6">
        <f t="shared" si="3"/>
        <v>2600</v>
      </c>
      <c r="AH77" s="7"/>
      <c r="AI77">
        <v>2528</v>
      </c>
      <c r="AK77">
        <v>2700</v>
      </c>
    </row>
    <row r="78" spans="1:37" x14ac:dyDescent="0.25">
      <c r="A78" s="2"/>
      <c r="B78" s="2"/>
      <c r="C78" s="2"/>
      <c r="D78" s="2"/>
      <c r="E78" s="2"/>
      <c r="F78" s="2" t="s">
        <v>88</v>
      </c>
      <c r="G78" s="2"/>
      <c r="H78" s="2"/>
      <c r="I78" s="6">
        <v>50</v>
      </c>
      <c r="J78" s="7"/>
      <c r="K78" s="6">
        <v>0</v>
      </c>
      <c r="L78" s="7"/>
      <c r="M78" s="6">
        <v>0</v>
      </c>
      <c r="N78" s="7"/>
      <c r="O78" s="6">
        <v>0</v>
      </c>
      <c r="P78" s="7"/>
      <c r="Q78" s="6">
        <v>0</v>
      </c>
      <c r="R78" s="7"/>
      <c r="S78" s="6">
        <v>0</v>
      </c>
      <c r="T78" s="7"/>
      <c r="U78" s="6">
        <v>0</v>
      </c>
      <c r="V78" s="7"/>
      <c r="W78" s="6">
        <v>0</v>
      </c>
      <c r="X78" s="7"/>
      <c r="Y78" s="6">
        <v>0</v>
      </c>
      <c r="Z78" s="7"/>
      <c r="AA78" s="6">
        <v>0</v>
      </c>
      <c r="AB78" s="7"/>
      <c r="AC78" s="6">
        <v>0</v>
      </c>
      <c r="AD78" s="7"/>
      <c r="AE78" s="6">
        <v>0</v>
      </c>
      <c r="AF78" s="7"/>
      <c r="AG78" s="6">
        <f t="shared" si="3"/>
        <v>50</v>
      </c>
      <c r="AH78" s="7"/>
      <c r="AI78">
        <v>0</v>
      </c>
      <c r="AK78">
        <v>50</v>
      </c>
    </row>
    <row r="79" spans="1:37" x14ac:dyDescent="0.25">
      <c r="A79" s="2"/>
      <c r="B79" s="2"/>
      <c r="C79" s="2"/>
      <c r="D79" s="2"/>
      <c r="E79" s="2"/>
      <c r="F79" s="2" t="s">
        <v>89</v>
      </c>
      <c r="G79" s="2"/>
      <c r="H79" s="2"/>
      <c r="I79" s="6">
        <v>1500</v>
      </c>
      <c r="J79" s="7"/>
      <c r="K79" s="6">
        <v>500</v>
      </c>
      <c r="L79" s="7"/>
      <c r="M79" s="6">
        <v>500</v>
      </c>
      <c r="N79" s="7"/>
      <c r="O79" s="6">
        <v>1500</v>
      </c>
      <c r="P79" s="7"/>
      <c r="Q79" s="6">
        <v>500</v>
      </c>
      <c r="R79" s="7"/>
      <c r="S79" s="6">
        <v>500</v>
      </c>
      <c r="T79" s="7"/>
      <c r="U79" s="6">
        <v>1500</v>
      </c>
      <c r="V79" s="7"/>
      <c r="W79" s="6">
        <v>500</v>
      </c>
      <c r="X79" s="7"/>
      <c r="Y79" s="6">
        <v>500</v>
      </c>
      <c r="Z79" s="7"/>
      <c r="AA79" s="6">
        <v>1500</v>
      </c>
      <c r="AB79" s="7"/>
      <c r="AC79" s="6">
        <v>500</v>
      </c>
      <c r="AD79" s="7"/>
      <c r="AE79" s="6">
        <v>500</v>
      </c>
      <c r="AF79" s="7"/>
      <c r="AG79" s="6">
        <f t="shared" si="3"/>
        <v>10000</v>
      </c>
      <c r="AH79" s="7"/>
      <c r="AI79">
        <v>19760.900000000001</v>
      </c>
      <c r="AK79">
        <v>15516.13</v>
      </c>
    </row>
    <row r="80" spans="1:37" x14ac:dyDescent="0.25">
      <c r="A80" s="2"/>
      <c r="B80" s="2"/>
      <c r="C80" s="2"/>
      <c r="D80" s="2"/>
      <c r="E80" s="2"/>
      <c r="F80" s="2" t="s">
        <v>90</v>
      </c>
      <c r="G80" s="2"/>
      <c r="H80" s="2"/>
      <c r="I80" s="6">
        <v>160</v>
      </c>
      <c r="J80" s="7"/>
      <c r="K80" s="6">
        <v>160</v>
      </c>
      <c r="L80" s="7"/>
      <c r="M80" s="6">
        <v>180</v>
      </c>
      <c r="N80" s="7"/>
      <c r="O80" s="6">
        <v>160</v>
      </c>
      <c r="P80" s="7"/>
      <c r="Q80" s="6">
        <v>160</v>
      </c>
      <c r="R80" s="7"/>
      <c r="S80" s="6">
        <v>180</v>
      </c>
      <c r="T80" s="7"/>
      <c r="U80" s="6">
        <v>160</v>
      </c>
      <c r="V80" s="7"/>
      <c r="W80" s="6">
        <v>160</v>
      </c>
      <c r="X80" s="7"/>
      <c r="Y80" s="6">
        <v>180</v>
      </c>
      <c r="Z80" s="7"/>
      <c r="AA80" s="6">
        <v>160</v>
      </c>
      <c r="AB80" s="7"/>
      <c r="AC80" s="6">
        <v>160</v>
      </c>
      <c r="AD80" s="7"/>
      <c r="AE80" s="6">
        <v>180</v>
      </c>
      <c r="AF80" s="7"/>
      <c r="AG80" s="6">
        <f t="shared" si="3"/>
        <v>2000</v>
      </c>
      <c r="AH80" s="7"/>
      <c r="AI80">
        <v>1979.91</v>
      </c>
      <c r="AK80">
        <v>0</v>
      </c>
    </row>
    <row r="81" spans="1:37" x14ac:dyDescent="0.25">
      <c r="A81" s="2"/>
      <c r="B81" s="2"/>
      <c r="C81" s="2"/>
      <c r="D81" s="2"/>
      <c r="E81" s="2"/>
      <c r="F81" s="2" t="s">
        <v>91</v>
      </c>
      <c r="G81" s="2"/>
      <c r="H81" s="2"/>
      <c r="I81" s="6">
        <v>0</v>
      </c>
      <c r="J81" s="7"/>
      <c r="K81" s="6">
        <v>0</v>
      </c>
      <c r="L81" s="7"/>
      <c r="M81" s="6">
        <v>50</v>
      </c>
      <c r="N81" s="7"/>
      <c r="O81" s="6">
        <v>0</v>
      </c>
      <c r="P81" s="7"/>
      <c r="Q81" s="6">
        <v>0</v>
      </c>
      <c r="R81" s="7"/>
      <c r="S81" s="6">
        <v>0</v>
      </c>
      <c r="T81" s="7"/>
      <c r="U81" s="6">
        <v>0</v>
      </c>
      <c r="V81" s="7"/>
      <c r="W81" s="6">
        <v>0</v>
      </c>
      <c r="X81" s="7"/>
      <c r="Y81" s="6">
        <v>0</v>
      </c>
      <c r="Z81" s="7"/>
      <c r="AA81" s="6">
        <v>0</v>
      </c>
      <c r="AB81" s="7"/>
      <c r="AC81" s="6">
        <v>0</v>
      </c>
      <c r="AD81" s="7"/>
      <c r="AE81" s="6">
        <v>0</v>
      </c>
      <c r="AF81" s="7"/>
      <c r="AG81" s="6">
        <f t="shared" si="3"/>
        <v>50</v>
      </c>
      <c r="AH81" s="7"/>
      <c r="AI81">
        <v>0</v>
      </c>
      <c r="AK81">
        <v>100</v>
      </c>
    </row>
    <row r="82" spans="1:37" x14ac:dyDescent="0.25">
      <c r="A82" s="2"/>
      <c r="B82" s="2"/>
      <c r="C82" s="2"/>
      <c r="D82" s="2"/>
      <c r="E82" s="2"/>
      <c r="F82" s="2" t="s">
        <v>92</v>
      </c>
      <c r="G82" s="2"/>
      <c r="H82" s="2"/>
      <c r="I82" s="6">
        <v>600</v>
      </c>
      <c r="J82" s="7"/>
      <c r="K82" s="6">
        <v>0</v>
      </c>
      <c r="L82" s="7"/>
      <c r="M82" s="6">
        <v>0</v>
      </c>
      <c r="N82" s="7"/>
      <c r="O82" s="6">
        <v>0</v>
      </c>
      <c r="P82" s="7"/>
      <c r="Q82" s="6">
        <v>0</v>
      </c>
      <c r="R82" s="7"/>
      <c r="S82" s="6">
        <v>0</v>
      </c>
      <c r="T82" s="7"/>
      <c r="U82" s="6">
        <v>0</v>
      </c>
      <c r="V82" s="7"/>
      <c r="W82" s="6">
        <v>0</v>
      </c>
      <c r="X82" s="7"/>
      <c r="Y82" s="6">
        <v>0</v>
      </c>
      <c r="Z82" s="7"/>
      <c r="AA82" s="6">
        <v>0</v>
      </c>
      <c r="AB82" s="7"/>
      <c r="AC82" s="6">
        <v>0</v>
      </c>
      <c r="AD82" s="7"/>
      <c r="AE82" s="6">
        <v>0</v>
      </c>
      <c r="AF82" s="7"/>
      <c r="AG82" s="6">
        <f t="shared" si="3"/>
        <v>600</v>
      </c>
      <c r="AH82" s="7"/>
      <c r="AI82">
        <v>494</v>
      </c>
      <c r="AK82">
        <v>600</v>
      </c>
    </row>
    <row r="83" spans="1:37" ht="15.75" thickBot="1" x14ac:dyDescent="0.3">
      <c r="A83" s="2"/>
      <c r="B83" s="2"/>
      <c r="C83" s="2"/>
      <c r="D83" s="2"/>
      <c r="E83" s="2"/>
      <c r="F83" s="2" t="s">
        <v>93</v>
      </c>
      <c r="G83" s="2"/>
      <c r="H83" s="2"/>
      <c r="I83" s="9">
        <v>0</v>
      </c>
      <c r="J83" s="7"/>
      <c r="K83" s="9">
        <v>0</v>
      </c>
      <c r="L83" s="7"/>
      <c r="M83" s="9">
        <v>0</v>
      </c>
      <c r="N83" s="7"/>
      <c r="O83" s="9">
        <v>0</v>
      </c>
      <c r="P83" s="7"/>
      <c r="Q83" s="9">
        <v>0</v>
      </c>
      <c r="R83" s="7"/>
      <c r="S83" s="9">
        <v>0</v>
      </c>
      <c r="T83" s="7"/>
      <c r="U83" s="9">
        <v>0</v>
      </c>
      <c r="V83" s="7"/>
      <c r="W83" s="9">
        <v>0</v>
      </c>
      <c r="X83" s="7"/>
      <c r="Y83" s="9">
        <v>0</v>
      </c>
      <c r="Z83" s="7"/>
      <c r="AA83" s="9">
        <v>0</v>
      </c>
      <c r="AB83" s="7"/>
      <c r="AC83" s="9">
        <v>0</v>
      </c>
      <c r="AD83" s="7"/>
      <c r="AE83" s="9">
        <v>0</v>
      </c>
      <c r="AF83" s="7"/>
      <c r="AG83" s="9">
        <f t="shared" si="3"/>
        <v>0</v>
      </c>
      <c r="AH83" s="7"/>
      <c r="AI83">
        <v>131</v>
      </c>
      <c r="AK83">
        <v>0</v>
      </c>
    </row>
    <row r="84" spans="1:37" x14ac:dyDescent="0.25">
      <c r="A84" s="2"/>
      <c r="B84" s="2"/>
      <c r="C84" s="2"/>
      <c r="D84" s="2"/>
      <c r="E84" s="2" t="s">
        <v>94</v>
      </c>
      <c r="F84" s="2"/>
      <c r="G84" s="2"/>
      <c r="H84" s="2"/>
      <c r="I84" s="6">
        <f>ROUND(SUM(I75:I83),5)</f>
        <v>3810</v>
      </c>
      <c r="J84" s="7"/>
      <c r="K84" s="6">
        <f>ROUND(SUM(K75:K83),5)</f>
        <v>660</v>
      </c>
      <c r="L84" s="7"/>
      <c r="M84" s="6">
        <f>ROUND(SUM(M75:M83),5)</f>
        <v>730</v>
      </c>
      <c r="N84" s="7"/>
      <c r="O84" s="6">
        <f>ROUND(SUM(O75:O83),5)</f>
        <v>1660</v>
      </c>
      <c r="P84" s="7"/>
      <c r="Q84" s="6">
        <f>ROUND(SUM(Q75:Q83),5)</f>
        <v>660</v>
      </c>
      <c r="R84" s="7"/>
      <c r="S84" s="6">
        <f>ROUND(SUM(S75:S83),5)</f>
        <v>680</v>
      </c>
      <c r="T84" s="7"/>
      <c r="U84" s="6">
        <f>ROUND(SUM(U75:U83),5)</f>
        <v>1660</v>
      </c>
      <c r="V84" s="7"/>
      <c r="W84" s="6">
        <f>ROUND(SUM(W75:W83),5)</f>
        <v>3260</v>
      </c>
      <c r="X84" s="7"/>
      <c r="Y84" s="6">
        <f>ROUND(SUM(Y75:Y83),5)</f>
        <v>680</v>
      </c>
      <c r="Z84" s="7"/>
      <c r="AA84" s="6">
        <f>ROUND(SUM(AA75:AA83),5)</f>
        <v>1660</v>
      </c>
      <c r="AB84" s="7"/>
      <c r="AC84" s="6">
        <f>ROUND(SUM(AC75:AC83),5)</f>
        <v>660</v>
      </c>
      <c r="AD84" s="7"/>
      <c r="AE84" s="6">
        <f>ROUND(SUM(AE75:AE83),5)</f>
        <v>680</v>
      </c>
      <c r="AF84" s="7"/>
      <c r="AG84" s="6">
        <f t="shared" si="3"/>
        <v>16800</v>
      </c>
      <c r="AH84" s="7"/>
      <c r="AI84">
        <v>26140.81</v>
      </c>
      <c r="AK84">
        <v>22495.16</v>
      </c>
    </row>
    <row r="85" spans="1:37" x14ac:dyDescent="0.25">
      <c r="A85" s="2"/>
      <c r="B85" s="2"/>
      <c r="C85" s="2"/>
      <c r="D85" s="2"/>
      <c r="E85" s="2" t="s">
        <v>95</v>
      </c>
      <c r="F85" s="2"/>
      <c r="G85" s="2"/>
      <c r="H85" s="2"/>
      <c r="I85" s="6"/>
      <c r="J85" s="7"/>
      <c r="K85" s="6"/>
      <c r="L85" s="7"/>
      <c r="M85" s="6"/>
      <c r="N85" s="7"/>
      <c r="O85" s="6"/>
      <c r="P85" s="7"/>
      <c r="Q85" s="6"/>
      <c r="R85" s="7"/>
      <c r="S85" s="6"/>
      <c r="T85" s="7"/>
      <c r="U85" s="6"/>
      <c r="V85" s="7"/>
      <c r="W85" s="6"/>
      <c r="X85" s="7"/>
      <c r="Y85" s="6"/>
      <c r="Z85" s="7"/>
      <c r="AA85" s="6"/>
      <c r="AB85" s="7"/>
      <c r="AC85" s="6"/>
      <c r="AD85" s="7"/>
      <c r="AE85" s="6"/>
      <c r="AF85" s="7"/>
      <c r="AG85" s="6"/>
      <c r="AH85" s="7"/>
    </row>
    <row r="86" spans="1:37" x14ac:dyDescent="0.25">
      <c r="A86" s="2"/>
      <c r="B86" s="2"/>
      <c r="C86" s="2"/>
      <c r="D86" s="2"/>
      <c r="E86" s="2"/>
      <c r="F86" s="2" t="s">
        <v>96</v>
      </c>
      <c r="G86" s="2"/>
      <c r="H86" s="2"/>
      <c r="I86" s="6">
        <v>0</v>
      </c>
      <c r="J86" s="7"/>
      <c r="K86" s="6">
        <v>500</v>
      </c>
      <c r="L86" s="7"/>
      <c r="M86" s="6">
        <v>0</v>
      </c>
      <c r="N86" s="7"/>
      <c r="O86" s="6">
        <v>0</v>
      </c>
      <c r="P86" s="7"/>
      <c r="Q86" s="6">
        <v>0</v>
      </c>
      <c r="R86" s="7"/>
      <c r="S86" s="6">
        <v>2500</v>
      </c>
      <c r="T86" s="7"/>
      <c r="U86" s="6">
        <v>0</v>
      </c>
      <c r="V86" s="7"/>
      <c r="W86" s="6">
        <v>0</v>
      </c>
      <c r="X86" s="7"/>
      <c r="Y86" s="6">
        <v>5000</v>
      </c>
      <c r="Z86" s="7"/>
      <c r="AA86" s="6">
        <v>52000</v>
      </c>
      <c r="AB86" s="7"/>
      <c r="AC86" s="6">
        <v>1500</v>
      </c>
      <c r="AD86" s="7"/>
      <c r="AE86" s="6">
        <v>0</v>
      </c>
      <c r="AF86" s="7"/>
      <c r="AG86" s="6">
        <f>ROUND(I86+K86+M86+O86+Q86+S86+U86+W86+Y86+AA86+AC86+AE86,5)</f>
        <v>61500</v>
      </c>
      <c r="AH86" s="7"/>
      <c r="AI86">
        <v>61619.93</v>
      </c>
      <c r="AK86">
        <v>60000</v>
      </c>
    </row>
    <row r="87" spans="1:37" x14ac:dyDescent="0.25">
      <c r="A87" s="2"/>
      <c r="B87" s="2"/>
      <c r="C87" s="2"/>
      <c r="D87" s="2"/>
      <c r="E87" s="2"/>
      <c r="F87" s="2" t="s">
        <v>97</v>
      </c>
      <c r="G87" s="2"/>
      <c r="H87" s="2"/>
      <c r="I87" s="6"/>
      <c r="J87" s="7"/>
      <c r="K87" s="6"/>
      <c r="L87" s="7"/>
      <c r="M87" s="6"/>
      <c r="N87" s="7"/>
      <c r="O87" s="6"/>
      <c r="P87" s="7"/>
      <c r="Q87" s="6"/>
      <c r="R87" s="7"/>
      <c r="S87" s="6"/>
      <c r="T87" s="7"/>
      <c r="U87" s="6"/>
      <c r="V87" s="7"/>
      <c r="W87" s="6"/>
      <c r="X87" s="7"/>
      <c r="Y87" s="6"/>
      <c r="Z87" s="7"/>
      <c r="AA87" s="6"/>
      <c r="AB87" s="7"/>
      <c r="AC87" s="6"/>
      <c r="AD87" s="7"/>
      <c r="AE87" s="6"/>
      <c r="AF87" s="7"/>
      <c r="AG87" s="6"/>
      <c r="AH87" s="7"/>
    </row>
    <row r="88" spans="1:37" x14ac:dyDescent="0.25">
      <c r="A88" s="2"/>
      <c r="B88" s="2"/>
      <c r="C88" s="2"/>
      <c r="D88" s="2"/>
      <c r="E88" s="2"/>
      <c r="F88" s="2"/>
      <c r="G88" s="2" t="s">
        <v>37</v>
      </c>
      <c r="H88" s="2"/>
      <c r="I88" s="6">
        <v>0</v>
      </c>
      <c r="J88" s="7"/>
      <c r="K88" s="6">
        <v>0</v>
      </c>
      <c r="L88" s="7"/>
      <c r="M88" s="6">
        <v>0</v>
      </c>
      <c r="N88" s="7"/>
      <c r="O88" s="6">
        <v>0</v>
      </c>
      <c r="P88" s="7"/>
      <c r="Q88" s="6">
        <v>0</v>
      </c>
      <c r="R88" s="7"/>
      <c r="S88" s="6">
        <v>0</v>
      </c>
      <c r="T88" s="7"/>
      <c r="U88" s="6">
        <v>0</v>
      </c>
      <c r="V88" s="7"/>
      <c r="W88" s="6">
        <v>0</v>
      </c>
      <c r="X88" s="7"/>
      <c r="Y88" s="6">
        <v>0</v>
      </c>
      <c r="Z88" s="7"/>
      <c r="AA88" s="6">
        <v>0</v>
      </c>
      <c r="AB88" s="7"/>
      <c r="AC88" s="6">
        <v>0</v>
      </c>
      <c r="AD88" s="7"/>
      <c r="AE88" s="6">
        <v>0</v>
      </c>
      <c r="AF88" s="7"/>
      <c r="AG88" s="6">
        <f t="shared" ref="AG88:AG96" si="4">ROUND(I88+K88+M88+O88+Q88+S88+U88+W88+Y88+AA88+AC88+AE88,5)</f>
        <v>0</v>
      </c>
      <c r="AH88" s="7"/>
      <c r="AI88">
        <v>0</v>
      </c>
      <c r="AK88">
        <v>0</v>
      </c>
    </row>
    <row r="89" spans="1:37" x14ac:dyDescent="0.25">
      <c r="A89" s="2"/>
      <c r="B89" s="2"/>
      <c r="C89" s="2"/>
      <c r="D89" s="2"/>
      <c r="E89" s="2"/>
      <c r="F89" s="2"/>
      <c r="G89" s="2" t="s">
        <v>36</v>
      </c>
      <c r="H89" s="2"/>
      <c r="I89" s="6">
        <v>0</v>
      </c>
      <c r="J89" s="7"/>
      <c r="K89" s="6">
        <v>300</v>
      </c>
      <c r="L89" s="7"/>
      <c r="M89" s="6">
        <v>12700</v>
      </c>
      <c r="N89" s="7"/>
      <c r="O89" s="6">
        <v>0</v>
      </c>
      <c r="P89" s="7"/>
      <c r="Q89" s="6">
        <v>0</v>
      </c>
      <c r="R89" s="7"/>
      <c r="S89" s="6">
        <v>0</v>
      </c>
      <c r="T89" s="7"/>
      <c r="U89" s="6">
        <v>0</v>
      </c>
      <c r="V89" s="7"/>
      <c r="W89" s="6">
        <v>0</v>
      </c>
      <c r="X89" s="7"/>
      <c r="Y89" s="6">
        <v>0</v>
      </c>
      <c r="Z89" s="7"/>
      <c r="AA89" s="6">
        <v>0</v>
      </c>
      <c r="AB89" s="7"/>
      <c r="AC89" s="6">
        <v>0</v>
      </c>
      <c r="AD89" s="7"/>
      <c r="AE89" s="6">
        <v>0</v>
      </c>
      <c r="AF89" s="7"/>
      <c r="AG89" s="6">
        <f t="shared" si="4"/>
        <v>13000</v>
      </c>
      <c r="AH89" s="7"/>
      <c r="AI89">
        <v>17996.189999999999</v>
      </c>
      <c r="AK89">
        <v>14000</v>
      </c>
    </row>
    <row r="90" spans="1:37" x14ac:dyDescent="0.25">
      <c r="A90" s="2"/>
      <c r="B90" s="2"/>
      <c r="C90" s="2"/>
      <c r="D90" s="2"/>
      <c r="E90" s="2"/>
      <c r="F90" s="2"/>
      <c r="G90" s="2" t="s">
        <v>34</v>
      </c>
      <c r="H90" s="2"/>
      <c r="I90" s="6">
        <v>0</v>
      </c>
      <c r="J90" s="7"/>
      <c r="K90" s="6">
        <v>0</v>
      </c>
      <c r="L90" s="7"/>
      <c r="M90" s="6">
        <v>0</v>
      </c>
      <c r="N90" s="7"/>
      <c r="O90" s="6">
        <v>0</v>
      </c>
      <c r="P90" s="7"/>
      <c r="Q90" s="6">
        <v>0</v>
      </c>
      <c r="R90" s="7"/>
      <c r="S90" s="6">
        <v>0</v>
      </c>
      <c r="T90" s="7"/>
      <c r="U90" s="6">
        <v>0</v>
      </c>
      <c r="V90" s="7"/>
      <c r="W90" s="6">
        <v>0</v>
      </c>
      <c r="X90" s="7"/>
      <c r="Y90" s="6">
        <v>0</v>
      </c>
      <c r="Z90" s="7"/>
      <c r="AA90" s="6">
        <v>0</v>
      </c>
      <c r="AB90" s="7"/>
      <c r="AC90" s="6">
        <v>300</v>
      </c>
      <c r="AD90" s="7"/>
      <c r="AE90" s="6">
        <v>12700</v>
      </c>
      <c r="AF90" s="7"/>
      <c r="AG90" s="6">
        <f t="shared" si="4"/>
        <v>13000</v>
      </c>
      <c r="AH90" s="7"/>
      <c r="AI90">
        <v>16555.27</v>
      </c>
      <c r="AK90">
        <v>13096.77</v>
      </c>
    </row>
    <row r="91" spans="1:37" x14ac:dyDescent="0.25">
      <c r="A91" s="2"/>
      <c r="B91" s="2"/>
      <c r="C91" s="2"/>
      <c r="D91" s="2"/>
      <c r="E91" s="2"/>
      <c r="F91" s="2"/>
      <c r="G91" s="2" t="s">
        <v>38</v>
      </c>
      <c r="H91" s="2"/>
      <c r="I91" s="6">
        <v>0</v>
      </c>
      <c r="J91" s="7"/>
      <c r="K91" s="6">
        <v>0</v>
      </c>
      <c r="L91" s="7"/>
      <c r="M91" s="6">
        <v>0</v>
      </c>
      <c r="N91" s="7"/>
      <c r="O91" s="6">
        <v>0</v>
      </c>
      <c r="P91" s="7"/>
      <c r="Q91" s="6">
        <v>0</v>
      </c>
      <c r="R91" s="7"/>
      <c r="S91" s="6">
        <v>0</v>
      </c>
      <c r="T91" s="7"/>
      <c r="U91" s="6">
        <v>0</v>
      </c>
      <c r="V91" s="7"/>
      <c r="W91" s="6">
        <v>300</v>
      </c>
      <c r="X91" s="7"/>
      <c r="Y91" s="6">
        <v>12700</v>
      </c>
      <c r="Z91" s="7"/>
      <c r="AA91" s="6">
        <v>0</v>
      </c>
      <c r="AB91" s="7"/>
      <c r="AC91" s="6">
        <v>0</v>
      </c>
      <c r="AD91" s="7"/>
      <c r="AE91" s="6">
        <v>0</v>
      </c>
      <c r="AF91" s="7"/>
      <c r="AG91" s="6">
        <f t="shared" si="4"/>
        <v>13000</v>
      </c>
      <c r="AH91" s="7"/>
      <c r="AI91">
        <v>0</v>
      </c>
      <c r="AK91">
        <v>14000</v>
      </c>
    </row>
    <row r="92" spans="1:37" x14ac:dyDescent="0.25">
      <c r="A92" s="2"/>
      <c r="B92" s="2"/>
      <c r="C92" s="2"/>
      <c r="D92" s="2"/>
      <c r="E92" s="2"/>
      <c r="F92" s="2"/>
      <c r="G92" s="2" t="s">
        <v>35</v>
      </c>
      <c r="H92" s="2"/>
      <c r="I92" s="6">
        <v>0</v>
      </c>
      <c r="J92" s="7"/>
      <c r="K92" s="6">
        <v>0</v>
      </c>
      <c r="L92" s="7"/>
      <c r="M92" s="6">
        <v>0</v>
      </c>
      <c r="N92" s="7"/>
      <c r="O92" s="6">
        <v>0</v>
      </c>
      <c r="P92" s="7"/>
      <c r="Q92" s="6">
        <v>300</v>
      </c>
      <c r="R92" s="7"/>
      <c r="S92" s="6">
        <v>12700</v>
      </c>
      <c r="T92" s="7"/>
      <c r="U92" s="6">
        <v>0</v>
      </c>
      <c r="V92" s="7"/>
      <c r="W92" s="6">
        <v>0</v>
      </c>
      <c r="X92" s="7"/>
      <c r="Y92" s="6">
        <v>0</v>
      </c>
      <c r="Z92" s="7"/>
      <c r="AA92" s="6">
        <v>0</v>
      </c>
      <c r="AB92" s="7"/>
      <c r="AC92" s="6">
        <v>0</v>
      </c>
      <c r="AD92" s="7"/>
      <c r="AE92" s="6">
        <v>0</v>
      </c>
      <c r="AF92" s="7"/>
      <c r="AG92" s="6">
        <f t="shared" si="4"/>
        <v>13000</v>
      </c>
      <c r="AH92" s="7"/>
      <c r="AI92">
        <v>15967</v>
      </c>
      <c r="AK92">
        <v>14000</v>
      </c>
    </row>
    <row r="93" spans="1:37" ht="15.75" thickBot="1" x14ac:dyDescent="0.3">
      <c r="A93" s="2"/>
      <c r="B93" s="2"/>
      <c r="C93" s="2"/>
      <c r="D93" s="2"/>
      <c r="E93" s="2"/>
      <c r="F93" s="2"/>
      <c r="G93" s="2" t="s">
        <v>98</v>
      </c>
      <c r="H93" s="2"/>
      <c r="I93" s="9">
        <v>0</v>
      </c>
      <c r="J93" s="7"/>
      <c r="K93" s="9">
        <v>0</v>
      </c>
      <c r="L93" s="7"/>
      <c r="M93" s="9">
        <v>0</v>
      </c>
      <c r="N93" s="7"/>
      <c r="O93" s="9">
        <v>0</v>
      </c>
      <c r="P93" s="7"/>
      <c r="Q93" s="9">
        <v>0</v>
      </c>
      <c r="R93" s="7"/>
      <c r="S93" s="9">
        <v>0</v>
      </c>
      <c r="T93" s="7"/>
      <c r="U93" s="9">
        <v>0</v>
      </c>
      <c r="V93" s="7"/>
      <c r="W93" s="9">
        <v>0</v>
      </c>
      <c r="X93" s="7"/>
      <c r="Y93" s="9">
        <v>0</v>
      </c>
      <c r="Z93" s="7"/>
      <c r="AA93" s="9">
        <v>0</v>
      </c>
      <c r="AB93" s="7"/>
      <c r="AC93" s="9">
        <v>0</v>
      </c>
      <c r="AD93" s="7"/>
      <c r="AE93" s="9">
        <v>0</v>
      </c>
      <c r="AF93" s="7"/>
      <c r="AG93" s="9">
        <f t="shared" si="4"/>
        <v>0</v>
      </c>
      <c r="AH93" s="7"/>
      <c r="AI93">
        <v>0</v>
      </c>
      <c r="AK93">
        <v>0</v>
      </c>
    </row>
    <row r="94" spans="1:37" x14ac:dyDescent="0.25">
      <c r="A94" s="2"/>
      <c r="B94" s="2"/>
      <c r="C94" s="2"/>
      <c r="D94" s="2"/>
      <c r="E94" s="2"/>
      <c r="F94" s="2" t="s">
        <v>99</v>
      </c>
      <c r="G94" s="2"/>
      <c r="H94" s="2"/>
      <c r="I94" s="6">
        <f>ROUND(SUM(I87:I93),5)</f>
        <v>0</v>
      </c>
      <c r="J94" s="7"/>
      <c r="K94" s="6">
        <f>ROUND(SUM(K87:K93),5)</f>
        <v>300</v>
      </c>
      <c r="L94" s="7"/>
      <c r="M94" s="6">
        <f>ROUND(SUM(M87:M93),5)</f>
        <v>12700</v>
      </c>
      <c r="N94" s="7"/>
      <c r="O94" s="6">
        <f>ROUND(SUM(O87:O93),5)</f>
        <v>0</v>
      </c>
      <c r="P94" s="7"/>
      <c r="Q94" s="6">
        <f>ROUND(SUM(Q87:Q93),5)</f>
        <v>300</v>
      </c>
      <c r="R94" s="7"/>
      <c r="S94" s="6">
        <f>ROUND(SUM(S87:S93),5)</f>
        <v>12700</v>
      </c>
      <c r="T94" s="7"/>
      <c r="U94" s="6">
        <f>ROUND(SUM(U87:U93),5)</f>
        <v>0</v>
      </c>
      <c r="V94" s="7"/>
      <c r="W94" s="6">
        <f>ROUND(SUM(W87:W93),5)</f>
        <v>300</v>
      </c>
      <c r="X94" s="7"/>
      <c r="Y94" s="6">
        <f>ROUND(SUM(Y87:Y93),5)</f>
        <v>12700</v>
      </c>
      <c r="Z94" s="7"/>
      <c r="AA94" s="6">
        <f>ROUND(SUM(AA87:AA93),5)</f>
        <v>0</v>
      </c>
      <c r="AB94" s="7"/>
      <c r="AC94" s="6">
        <f>ROUND(SUM(AC87:AC93),5)</f>
        <v>300</v>
      </c>
      <c r="AD94" s="7"/>
      <c r="AE94" s="6">
        <f>ROUND(SUM(AE87:AE93),5)</f>
        <v>12700</v>
      </c>
      <c r="AF94" s="7"/>
      <c r="AG94" s="6">
        <f t="shared" si="4"/>
        <v>52000</v>
      </c>
      <c r="AH94" s="7"/>
      <c r="AI94">
        <v>50518.46</v>
      </c>
      <c r="AK94">
        <v>55096.77</v>
      </c>
    </row>
    <row r="95" spans="1:37" ht="15.75" thickBot="1" x14ac:dyDescent="0.3">
      <c r="A95" s="2"/>
      <c r="B95" s="2"/>
      <c r="C95" s="2"/>
      <c r="D95" s="2"/>
      <c r="E95" s="2"/>
      <c r="F95" s="2" t="s">
        <v>100</v>
      </c>
      <c r="G95" s="2"/>
      <c r="H95" s="2"/>
      <c r="I95" s="9">
        <v>0</v>
      </c>
      <c r="J95" s="7"/>
      <c r="K95" s="9">
        <v>0</v>
      </c>
      <c r="L95" s="7"/>
      <c r="M95" s="9">
        <v>0</v>
      </c>
      <c r="N95" s="7"/>
      <c r="O95" s="9">
        <v>0</v>
      </c>
      <c r="P95" s="7"/>
      <c r="Q95" s="9">
        <v>0</v>
      </c>
      <c r="R95" s="7"/>
      <c r="S95" s="9">
        <v>0</v>
      </c>
      <c r="T95" s="7"/>
      <c r="U95" s="9">
        <v>0</v>
      </c>
      <c r="V95" s="7"/>
      <c r="W95" s="9">
        <v>0</v>
      </c>
      <c r="X95" s="7"/>
      <c r="Y95" s="9">
        <v>0</v>
      </c>
      <c r="Z95" s="7"/>
      <c r="AA95" s="9">
        <v>0</v>
      </c>
      <c r="AB95" s="7"/>
      <c r="AC95" s="9">
        <v>0</v>
      </c>
      <c r="AD95" s="7"/>
      <c r="AE95" s="9">
        <v>0</v>
      </c>
      <c r="AF95" s="7"/>
      <c r="AG95" s="9">
        <f t="shared" si="4"/>
        <v>0</v>
      </c>
      <c r="AH95" s="7"/>
      <c r="AI95">
        <v>0</v>
      </c>
      <c r="AK95">
        <v>0</v>
      </c>
    </row>
    <row r="96" spans="1:37" x14ac:dyDescent="0.25">
      <c r="A96" s="2"/>
      <c r="B96" s="2"/>
      <c r="C96" s="2"/>
      <c r="D96" s="2"/>
      <c r="E96" s="2" t="s">
        <v>101</v>
      </c>
      <c r="F96" s="2"/>
      <c r="G96" s="2"/>
      <c r="H96" s="2"/>
      <c r="I96" s="6">
        <f>ROUND(SUM(I85:I86)+SUM(I94:I95),5)</f>
        <v>0</v>
      </c>
      <c r="J96" s="7"/>
      <c r="K96" s="6">
        <f>ROUND(SUM(K85:K86)+SUM(K94:K95),5)</f>
        <v>800</v>
      </c>
      <c r="L96" s="7"/>
      <c r="M96" s="6">
        <f>ROUND(SUM(M85:M86)+SUM(M94:M95),5)</f>
        <v>12700</v>
      </c>
      <c r="N96" s="7"/>
      <c r="O96" s="6">
        <f>ROUND(SUM(O85:O86)+SUM(O94:O95),5)</f>
        <v>0</v>
      </c>
      <c r="P96" s="7"/>
      <c r="Q96" s="6">
        <f>ROUND(SUM(Q85:Q86)+SUM(Q94:Q95),5)</f>
        <v>300</v>
      </c>
      <c r="R96" s="7"/>
      <c r="S96" s="6">
        <f>ROUND(SUM(S85:S86)+SUM(S94:S95),5)</f>
        <v>15200</v>
      </c>
      <c r="T96" s="7"/>
      <c r="U96" s="6">
        <f>ROUND(SUM(U85:U86)+SUM(U94:U95),5)</f>
        <v>0</v>
      </c>
      <c r="V96" s="7"/>
      <c r="W96" s="6">
        <f>ROUND(SUM(W85:W86)+SUM(W94:W95),5)</f>
        <v>300</v>
      </c>
      <c r="X96" s="7"/>
      <c r="Y96" s="6">
        <f>ROUND(SUM(Y85:Y86)+SUM(Y94:Y95),5)</f>
        <v>17700</v>
      </c>
      <c r="Z96" s="7"/>
      <c r="AA96" s="6">
        <f>ROUND(SUM(AA85:AA86)+SUM(AA94:AA95),5)</f>
        <v>52000</v>
      </c>
      <c r="AB96" s="7"/>
      <c r="AC96" s="6">
        <f>ROUND(SUM(AC85:AC86)+SUM(AC94:AC95),5)</f>
        <v>1800</v>
      </c>
      <c r="AD96" s="7"/>
      <c r="AE96" s="6">
        <f>ROUND(SUM(AE85:AE86)+SUM(AE94:AE95),5)</f>
        <v>12700</v>
      </c>
      <c r="AF96" s="7"/>
      <c r="AG96" s="6">
        <f t="shared" si="4"/>
        <v>113500</v>
      </c>
      <c r="AH96" s="7"/>
      <c r="AI96">
        <v>112138.39</v>
      </c>
      <c r="AK96">
        <v>115096.77</v>
      </c>
    </row>
    <row r="97" spans="1:37" x14ac:dyDescent="0.25">
      <c r="A97" s="2"/>
      <c r="B97" s="2"/>
      <c r="C97" s="2"/>
      <c r="D97" s="2"/>
      <c r="E97" s="2" t="s">
        <v>102</v>
      </c>
      <c r="F97" s="2"/>
      <c r="G97" s="2"/>
      <c r="H97" s="2"/>
      <c r="I97" s="6"/>
      <c r="J97" s="7"/>
      <c r="K97" s="6"/>
      <c r="L97" s="7"/>
      <c r="M97" s="6"/>
      <c r="N97" s="7"/>
      <c r="O97" s="6"/>
      <c r="P97" s="7"/>
      <c r="Q97" s="6"/>
      <c r="R97" s="7"/>
      <c r="S97" s="6"/>
      <c r="T97" s="7"/>
      <c r="U97" s="6"/>
      <c r="V97" s="7"/>
      <c r="W97" s="6"/>
      <c r="X97" s="7"/>
      <c r="Y97" s="6"/>
      <c r="Z97" s="7"/>
      <c r="AA97" s="6"/>
      <c r="AB97" s="7"/>
      <c r="AC97" s="6"/>
      <c r="AD97" s="7"/>
      <c r="AE97" s="6"/>
      <c r="AF97" s="7"/>
      <c r="AG97" s="6"/>
      <c r="AH97" s="7"/>
    </row>
    <row r="98" spans="1:37" x14ac:dyDescent="0.25">
      <c r="A98" s="2"/>
      <c r="B98" s="2"/>
      <c r="C98" s="2"/>
      <c r="D98" s="2"/>
      <c r="E98" s="2"/>
      <c r="F98" s="2" t="s">
        <v>103</v>
      </c>
      <c r="G98" s="2"/>
      <c r="H98" s="2"/>
      <c r="I98" s="6"/>
      <c r="J98" s="7"/>
      <c r="K98" s="6"/>
      <c r="L98" s="7"/>
      <c r="M98" s="6"/>
      <c r="N98" s="7"/>
      <c r="O98" s="6"/>
      <c r="P98" s="7"/>
      <c r="Q98" s="6"/>
      <c r="R98" s="7"/>
      <c r="S98" s="6"/>
      <c r="T98" s="7"/>
      <c r="U98" s="6"/>
      <c r="V98" s="7"/>
      <c r="W98" s="6"/>
      <c r="X98" s="7"/>
      <c r="Y98" s="6"/>
      <c r="Z98" s="7"/>
      <c r="AA98" s="6"/>
      <c r="AB98" s="7"/>
      <c r="AC98" s="6"/>
      <c r="AD98" s="7"/>
      <c r="AE98" s="6"/>
      <c r="AF98" s="7"/>
      <c r="AG98" s="6"/>
      <c r="AH98" s="7"/>
    </row>
    <row r="99" spans="1:37" x14ac:dyDescent="0.25">
      <c r="A99" s="2"/>
      <c r="B99" s="2"/>
      <c r="C99" s="2"/>
      <c r="D99" s="2"/>
      <c r="E99" s="2"/>
      <c r="F99" s="2"/>
      <c r="G99" s="2" t="s">
        <v>104</v>
      </c>
      <c r="H99" s="2"/>
      <c r="I99" s="6">
        <v>500</v>
      </c>
      <c r="J99" s="7"/>
      <c r="K99" s="6">
        <v>0</v>
      </c>
      <c r="L99" s="7"/>
      <c r="M99" s="6">
        <v>0</v>
      </c>
      <c r="N99" s="7"/>
      <c r="O99" s="6">
        <v>4500</v>
      </c>
      <c r="P99" s="7"/>
      <c r="Q99" s="6">
        <v>0</v>
      </c>
      <c r="R99" s="7"/>
      <c r="S99" s="6">
        <v>500</v>
      </c>
      <c r="T99" s="7"/>
      <c r="U99" s="6">
        <v>0</v>
      </c>
      <c r="V99" s="7"/>
      <c r="W99" s="6">
        <v>0</v>
      </c>
      <c r="X99" s="7"/>
      <c r="Y99" s="6">
        <v>500</v>
      </c>
      <c r="Z99" s="7"/>
      <c r="AA99" s="6">
        <v>0</v>
      </c>
      <c r="AB99" s="7"/>
      <c r="AC99" s="6">
        <v>0</v>
      </c>
      <c r="AD99" s="7"/>
      <c r="AE99" s="6">
        <v>500</v>
      </c>
      <c r="AF99" s="7"/>
      <c r="AG99" s="6">
        <f>ROUND(I99+K99+M99+O99+Q99+S99+U99+W99+Y99+AA99+AC99+AE99,5)</f>
        <v>6500</v>
      </c>
      <c r="AH99" s="7"/>
      <c r="AI99">
        <v>8615</v>
      </c>
      <c r="AK99">
        <v>4650</v>
      </c>
    </row>
    <row r="100" spans="1:37" ht="15.75" thickBot="1" x14ac:dyDescent="0.3">
      <c r="A100" s="2"/>
      <c r="B100" s="2"/>
      <c r="C100" s="2"/>
      <c r="D100" s="2"/>
      <c r="E100" s="2"/>
      <c r="F100" s="2"/>
      <c r="G100" s="2" t="s">
        <v>105</v>
      </c>
      <c r="H100" s="2"/>
      <c r="I100" s="9">
        <v>2000</v>
      </c>
      <c r="J100" s="7"/>
      <c r="K100" s="9">
        <v>1000</v>
      </c>
      <c r="L100" s="7"/>
      <c r="M100" s="9">
        <v>1000</v>
      </c>
      <c r="N100" s="7"/>
      <c r="O100" s="9">
        <v>1000</v>
      </c>
      <c r="P100" s="7"/>
      <c r="Q100" s="9">
        <v>1000</v>
      </c>
      <c r="R100" s="7"/>
      <c r="S100" s="9">
        <v>1000</v>
      </c>
      <c r="T100" s="7"/>
      <c r="U100" s="9">
        <v>1000</v>
      </c>
      <c r="V100" s="7"/>
      <c r="W100" s="9">
        <v>1000</v>
      </c>
      <c r="X100" s="7"/>
      <c r="Y100" s="9">
        <v>1000</v>
      </c>
      <c r="Z100" s="7"/>
      <c r="AA100" s="9">
        <v>1000</v>
      </c>
      <c r="AB100" s="7"/>
      <c r="AC100" s="9">
        <v>1000</v>
      </c>
      <c r="AD100" s="7"/>
      <c r="AE100" s="9">
        <v>1000</v>
      </c>
      <c r="AF100" s="7"/>
      <c r="AG100" s="9">
        <f>ROUND(I100+K100+M100+O100+Q100+S100+U100+W100+Y100+AA100+AC100+AE100,5)</f>
        <v>13000</v>
      </c>
      <c r="AH100" s="7"/>
      <c r="AI100">
        <v>0</v>
      </c>
      <c r="AK100">
        <v>0</v>
      </c>
    </row>
    <row r="101" spans="1:37" x14ac:dyDescent="0.25">
      <c r="A101" s="2"/>
      <c r="B101" s="2"/>
      <c r="C101" s="2"/>
      <c r="D101" s="2"/>
      <c r="E101" s="2"/>
      <c r="F101" s="2" t="s">
        <v>106</v>
      </c>
      <c r="G101" s="2"/>
      <c r="H101" s="2"/>
      <c r="I101" s="6">
        <f>ROUND(SUM(I98:I100),5)</f>
        <v>2500</v>
      </c>
      <c r="J101" s="7"/>
      <c r="K101" s="6">
        <f>ROUND(SUM(K98:K100),5)</f>
        <v>1000</v>
      </c>
      <c r="L101" s="7"/>
      <c r="M101" s="6">
        <f>ROUND(SUM(M98:M100),5)</f>
        <v>1000</v>
      </c>
      <c r="N101" s="7"/>
      <c r="O101" s="6">
        <f>ROUND(SUM(O98:O100),5)</f>
        <v>5500</v>
      </c>
      <c r="P101" s="7"/>
      <c r="Q101" s="6">
        <f>ROUND(SUM(Q98:Q100),5)</f>
        <v>1000</v>
      </c>
      <c r="R101" s="7"/>
      <c r="S101" s="6">
        <f>ROUND(SUM(S98:S100),5)</f>
        <v>1500</v>
      </c>
      <c r="T101" s="7"/>
      <c r="U101" s="6">
        <f>ROUND(SUM(U98:U100),5)</f>
        <v>1000</v>
      </c>
      <c r="V101" s="7"/>
      <c r="W101" s="6">
        <f>ROUND(SUM(W98:W100),5)</f>
        <v>1000</v>
      </c>
      <c r="X101" s="7"/>
      <c r="Y101" s="6">
        <f>ROUND(SUM(Y98:Y100),5)</f>
        <v>1500</v>
      </c>
      <c r="Z101" s="7"/>
      <c r="AA101" s="6">
        <f>ROUND(SUM(AA98:AA100),5)</f>
        <v>1000</v>
      </c>
      <c r="AB101" s="7"/>
      <c r="AC101" s="6">
        <f>ROUND(SUM(AC98:AC100),5)</f>
        <v>1000</v>
      </c>
      <c r="AD101" s="7"/>
      <c r="AE101" s="6">
        <f>ROUND(SUM(AE98:AE100),5)</f>
        <v>1500</v>
      </c>
      <c r="AF101" s="7"/>
      <c r="AG101" s="6">
        <f>ROUND(I101+K101+M101+O101+Q101+S101+U101+W101+Y101+AA101+AC101+AE101,5)</f>
        <v>19500</v>
      </c>
      <c r="AH101" s="7"/>
      <c r="AI101">
        <v>8615</v>
      </c>
      <c r="AK101">
        <v>4650</v>
      </c>
    </row>
    <row r="102" spans="1:37" x14ac:dyDescent="0.25">
      <c r="A102" s="2"/>
      <c r="B102" s="2"/>
      <c r="C102" s="2"/>
      <c r="D102" s="2"/>
      <c r="E102" s="2"/>
      <c r="F102" s="2" t="s">
        <v>59</v>
      </c>
      <c r="G102" s="2"/>
      <c r="H102" s="2"/>
      <c r="I102" s="6"/>
      <c r="J102" s="7"/>
      <c r="K102" s="6"/>
      <c r="L102" s="7"/>
      <c r="M102" s="6"/>
      <c r="N102" s="7"/>
      <c r="O102" s="6"/>
      <c r="P102" s="7"/>
      <c r="Q102" s="6"/>
      <c r="R102" s="7"/>
      <c r="S102" s="6"/>
      <c r="T102" s="7"/>
      <c r="U102" s="6"/>
      <c r="V102" s="7"/>
      <c r="W102" s="6"/>
      <c r="X102" s="7"/>
      <c r="Y102" s="6"/>
      <c r="Z102" s="7"/>
      <c r="AA102" s="6"/>
      <c r="AB102" s="7"/>
      <c r="AC102" s="6"/>
      <c r="AD102" s="7"/>
      <c r="AE102" s="6"/>
      <c r="AF102" s="7"/>
      <c r="AG102" s="6"/>
      <c r="AH102" s="7"/>
    </row>
    <row r="103" spans="1:37" x14ac:dyDescent="0.25">
      <c r="A103" s="2"/>
      <c r="B103" s="2"/>
      <c r="C103" s="2"/>
      <c r="D103" s="2"/>
      <c r="E103" s="2"/>
      <c r="F103" s="2"/>
      <c r="G103" s="2" t="s">
        <v>107</v>
      </c>
      <c r="H103" s="2"/>
      <c r="I103" s="6">
        <v>75</v>
      </c>
      <c r="J103" s="7"/>
      <c r="K103" s="6">
        <v>0</v>
      </c>
      <c r="L103" s="7"/>
      <c r="M103" s="6">
        <v>65</v>
      </c>
      <c r="N103" s="7"/>
      <c r="O103" s="6">
        <v>540</v>
      </c>
      <c r="P103" s="7"/>
      <c r="Q103" s="6">
        <v>325</v>
      </c>
      <c r="R103" s="7"/>
      <c r="S103" s="6">
        <v>230</v>
      </c>
      <c r="T103" s="7"/>
      <c r="U103" s="6">
        <v>640</v>
      </c>
      <c r="V103" s="7"/>
      <c r="W103" s="6">
        <v>320</v>
      </c>
      <c r="X103" s="7"/>
      <c r="Y103" s="6">
        <v>235</v>
      </c>
      <c r="Z103" s="7"/>
      <c r="AA103" s="6">
        <v>0</v>
      </c>
      <c r="AB103" s="7"/>
      <c r="AC103" s="6">
        <v>95</v>
      </c>
      <c r="AD103" s="7"/>
      <c r="AE103" s="6">
        <v>75</v>
      </c>
      <c r="AF103" s="7"/>
      <c r="AG103" s="6">
        <f>ROUND(I103+K103+M103+O103+Q103+S103+U103+W103+Y103+AA103+AC103+AE103,5)</f>
        <v>2600</v>
      </c>
      <c r="AH103" s="7"/>
      <c r="AI103">
        <v>2646.89</v>
      </c>
      <c r="AK103">
        <v>0</v>
      </c>
    </row>
    <row r="104" spans="1:37" x14ac:dyDescent="0.25">
      <c r="A104" s="2"/>
      <c r="B104" s="2"/>
      <c r="C104" s="2"/>
      <c r="D104" s="2"/>
      <c r="E104" s="2"/>
      <c r="F104" s="2"/>
      <c r="G104" s="2" t="s">
        <v>108</v>
      </c>
      <c r="H104" s="2"/>
      <c r="I104" s="6">
        <v>120</v>
      </c>
      <c r="J104" s="7"/>
      <c r="K104" s="6">
        <v>230</v>
      </c>
      <c r="L104" s="7"/>
      <c r="M104" s="6">
        <v>700</v>
      </c>
      <c r="N104" s="7"/>
      <c r="O104" s="6">
        <v>270</v>
      </c>
      <c r="P104" s="7"/>
      <c r="Q104" s="6">
        <v>630</v>
      </c>
      <c r="R104" s="7"/>
      <c r="S104" s="6">
        <v>270</v>
      </c>
      <c r="T104" s="7"/>
      <c r="U104" s="6">
        <v>290</v>
      </c>
      <c r="V104" s="7"/>
      <c r="W104" s="6">
        <v>300</v>
      </c>
      <c r="X104" s="7"/>
      <c r="Y104" s="6">
        <v>390</v>
      </c>
      <c r="Z104" s="7"/>
      <c r="AA104" s="6">
        <v>280</v>
      </c>
      <c r="AB104" s="7"/>
      <c r="AC104" s="6">
        <v>150</v>
      </c>
      <c r="AD104" s="7"/>
      <c r="AE104" s="6">
        <v>270</v>
      </c>
      <c r="AF104" s="7"/>
      <c r="AG104" s="6">
        <f>ROUND(I104+K104+M104+O104+Q104+S104+U104+W104+Y104+AA104+AC104+AE104,5)</f>
        <v>3900</v>
      </c>
      <c r="AH104" s="7"/>
      <c r="AI104">
        <v>3945.51</v>
      </c>
      <c r="AK104">
        <v>0</v>
      </c>
    </row>
    <row r="105" spans="1:37" x14ac:dyDescent="0.25">
      <c r="A105" s="2"/>
      <c r="B105" s="2"/>
      <c r="C105" s="2"/>
      <c r="D105" s="2"/>
      <c r="E105" s="2"/>
      <c r="F105" s="2"/>
      <c r="G105" s="2" t="s">
        <v>109</v>
      </c>
      <c r="H105" s="2"/>
      <c r="I105" s="6">
        <v>255</v>
      </c>
      <c r="J105" s="7"/>
      <c r="K105" s="6">
        <v>885</v>
      </c>
      <c r="L105" s="7"/>
      <c r="M105" s="6">
        <v>860</v>
      </c>
      <c r="N105" s="7"/>
      <c r="O105" s="6">
        <v>390</v>
      </c>
      <c r="P105" s="7"/>
      <c r="Q105" s="6">
        <v>635</v>
      </c>
      <c r="R105" s="7"/>
      <c r="S105" s="6">
        <v>270</v>
      </c>
      <c r="T105" s="7"/>
      <c r="U105" s="6">
        <v>165</v>
      </c>
      <c r="V105" s="7"/>
      <c r="W105" s="6">
        <v>355</v>
      </c>
      <c r="X105" s="7"/>
      <c r="Y105" s="6">
        <v>205</v>
      </c>
      <c r="Z105" s="7"/>
      <c r="AA105" s="6">
        <v>200</v>
      </c>
      <c r="AB105" s="7"/>
      <c r="AC105" s="6">
        <v>380</v>
      </c>
      <c r="AD105" s="7"/>
      <c r="AE105" s="6">
        <v>400</v>
      </c>
      <c r="AF105" s="7"/>
      <c r="AG105" s="6">
        <f>ROUND(I105+K105+M105+O105+Q105+S105+U105+W105+Y105+AA105+AC105+AE105,5)</f>
        <v>5000</v>
      </c>
      <c r="AH105" s="7"/>
      <c r="AI105">
        <v>4822.5600000000004</v>
      </c>
      <c r="AK105">
        <v>0</v>
      </c>
    </row>
    <row r="106" spans="1:37" ht="15.75" thickBot="1" x14ac:dyDescent="0.3">
      <c r="A106" s="2"/>
      <c r="B106" s="2"/>
      <c r="C106" s="2"/>
      <c r="D106" s="2"/>
      <c r="E106" s="2"/>
      <c r="F106" s="2"/>
      <c r="G106" s="2" t="s">
        <v>110</v>
      </c>
      <c r="H106" s="2"/>
      <c r="I106" s="9">
        <v>0</v>
      </c>
      <c r="J106" s="7"/>
      <c r="K106" s="9">
        <v>0</v>
      </c>
      <c r="L106" s="7"/>
      <c r="M106" s="9">
        <v>0</v>
      </c>
      <c r="N106" s="7"/>
      <c r="O106" s="9">
        <v>0</v>
      </c>
      <c r="P106" s="7"/>
      <c r="Q106" s="9">
        <v>0</v>
      </c>
      <c r="R106" s="7"/>
      <c r="S106" s="9">
        <v>0</v>
      </c>
      <c r="T106" s="7"/>
      <c r="U106" s="9">
        <v>0</v>
      </c>
      <c r="V106" s="7"/>
      <c r="W106" s="9">
        <v>0</v>
      </c>
      <c r="X106" s="7"/>
      <c r="Y106" s="9">
        <v>110</v>
      </c>
      <c r="Z106" s="7"/>
      <c r="AA106" s="9">
        <v>240</v>
      </c>
      <c r="AB106" s="7"/>
      <c r="AC106" s="9">
        <v>100</v>
      </c>
      <c r="AD106" s="7"/>
      <c r="AE106" s="9">
        <v>50</v>
      </c>
      <c r="AF106" s="7"/>
      <c r="AG106" s="9">
        <f>ROUND(I106+K106+M106+O106+Q106+S106+U106+W106+Y106+AA106+AC106+AE106,5)</f>
        <v>500</v>
      </c>
      <c r="AH106" s="7"/>
      <c r="AI106">
        <v>545.05999999999995</v>
      </c>
      <c r="AK106">
        <v>14322.58</v>
      </c>
    </row>
    <row r="107" spans="1:37" x14ac:dyDescent="0.25">
      <c r="A107" s="2"/>
      <c r="B107" s="2"/>
      <c r="C107" s="2"/>
      <c r="D107" s="2"/>
      <c r="E107" s="2"/>
      <c r="F107" s="2" t="s">
        <v>111</v>
      </c>
      <c r="G107" s="2"/>
      <c r="H107" s="2"/>
      <c r="I107" s="6">
        <f>ROUND(SUM(I102:I106),5)</f>
        <v>450</v>
      </c>
      <c r="J107" s="7"/>
      <c r="K107" s="6">
        <f>ROUND(SUM(K102:K106),5)</f>
        <v>1115</v>
      </c>
      <c r="L107" s="7"/>
      <c r="M107" s="6">
        <f>ROUND(SUM(M102:M106),5)</f>
        <v>1625</v>
      </c>
      <c r="N107" s="7"/>
      <c r="O107" s="6">
        <f>ROUND(SUM(O102:O106),5)</f>
        <v>1200</v>
      </c>
      <c r="P107" s="7"/>
      <c r="Q107" s="6">
        <f>ROUND(SUM(Q102:Q106),5)</f>
        <v>1590</v>
      </c>
      <c r="R107" s="7"/>
      <c r="S107" s="6">
        <f>ROUND(SUM(S102:S106),5)</f>
        <v>770</v>
      </c>
      <c r="T107" s="7"/>
      <c r="U107" s="6">
        <f>ROUND(SUM(U102:U106),5)</f>
        <v>1095</v>
      </c>
      <c r="V107" s="7"/>
      <c r="W107" s="6">
        <f>ROUND(SUM(W102:W106),5)</f>
        <v>975</v>
      </c>
      <c r="X107" s="7"/>
      <c r="Y107" s="6">
        <f>ROUND(SUM(Y102:Y106),5)</f>
        <v>940</v>
      </c>
      <c r="Z107" s="7"/>
      <c r="AA107" s="6">
        <f>ROUND(SUM(AA102:AA106),5)</f>
        <v>720</v>
      </c>
      <c r="AB107" s="7"/>
      <c r="AC107" s="6">
        <f>ROUND(SUM(AC102:AC106),5)</f>
        <v>725</v>
      </c>
      <c r="AD107" s="7"/>
      <c r="AE107" s="6">
        <f>ROUND(SUM(AE102:AE106),5)</f>
        <v>795</v>
      </c>
      <c r="AF107" s="7"/>
      <c r="AG107" s="6">
        <f>ROUND(I107+K107+M107+O107+Q107+S107+U107+W107+Y107+AA107+AC107+AE107,5)</f>
        <v>12000</v>
      </c>
      <c r="AH107" s="7"/>
      <c r="AI107">
        <v>11960.02</v>
      </c>
      <c r="AK107">
        <v>14322.58</v>
      </c>
    </row>
    <row r="108" spans="1:37" x14ac:dyDescent="0.25">
      <c r="A108" s="2"/>
      <c r="B108" s="2"/>
      <c r="C108" s="2"/>
      <c r="D108" s="2"/>
      <c r="E108" s="2"/>
      <c r="F108" s="2" t="s">
        <v>112</v>
      </c>
      <c r="G108" s="2"/>
      <c r="H108" s="2"/>
      <c r="I108" s="6"/>
      <c r="J108" s="7"/>
      <c r="K108" s="6"/>
      <c r="L108" s="7"/>
      <c r="M108" s="6"/>
      <c r="N108" s="7"/>
      <c r="O108" s="6"/>
      <c r="P108" s="7"/>
      <c r="Q108" s="6"/>
      <c r="R108" s="7"/>
      <c r="S108" s="6"/>
      <c r="T108" s="7"/>
      <c r="U108" s="6"/>
      <c r="V108" s="7"/>
      <c r="W108" s="6"/>
      <c r="X108" s="7"/>
      <c r="Y108" s="6"/>
      <c r="Z108" s="7"/>
      <c r="AA108" s="6"/>
      <c r="AB108" s="7"/>
      <c r="AC108" s="6"/>
      <c r="AD108" s="7"/>
      <c r="AE108" s="6"/>
      <c r="AF108" s="7"/>
      <c r="AG108" s="6"/>
      <c r="AH108" s="7"/>
    </row>
    <row r="109" spans="1:37" x14ac:dyDescent="0.25">
      <c r="A109" s="2"/>
      <c r="B109" s="2"/>
      <c r="C109" s="2"/>
      <c r="D109" s="2"/>
      <c r="E109" s="2"/>
      <c r="F109" s="2"/>
      <c r="G109" s="2" t="s">
        <v>113</v>
      </c>
      <c r="H109" s="2"/>
      <c r="I109" s="6"/>
      <c r="J109" s="7"/>
      <c r="K109" s="6"/>
      <c r="L109" s="7"/>
      <c r="M109" s="6"/>
      <c r="N109" s="7"/>
      <c r="O109" s="6"/>
      <c r="P109" s="7"/>
      <c r="Q109" s="6"/>
      <c r="R109" s="7"/>
      <c r="S109" s="6"/>
      <c r="T109" s="7"/>
      <c r="U109" s="6"/>
      <c r="V109" s="7"/>
      <c r="W109" s="6"/>
      <c r="X109" s="7"/>
      <c r="Y109" s="6"/>
      <c r="Z109" s="7"/>
      <c r="AA109" s="6"/>
      <c r="AB109" s="7"/>
      <c r="AC109" s="6"/>
      <c r="AD109" s="7"/>
      <c r="AE109" s="6"/>
      <c r="AF109" s="7"/>
      <c r="AG109" s="6"/>
      <c r="AH109" s="7"/>
    </row>
    <row r="110" spans="1:37" x14ac:dyDescent="0.25">
      <c r="A110" s="2"/>
      <c r="B110" s="2"/>
      <c r="C110" s="2"/>
      <c r="D110" s="2"/>
      <c r="E110" s="2"/>
      <c r="F110" s="2"/>
      <c r="G110" s="2"/>
      <c r="H110" s="2" t="s">
        <v>114</v>
      </c>
      <c r="I110" s="6">
        <v>0</v>
      </c>
      <c r="J110" s="7"/>
      <c r="K110" s="6">
        <v>0</v>
      </c>
      <c r="L110" s="7"/>
      <c r="M110" s="6">
        <v>0</v>
      </c>
      <c r="N110" s="7"/>
      <c r="O110" s="6">
        <v>0</v>
      </c>
      <c r="P110" s="7"/>
      <c r="Q110" s="6">
        <v>0</v>
      </c>
      <c r="R110" s="7"/>
      <c r="S110" s="6">
        <v>0</v>
      </c>
      <c r="T110" s="7"/>
      <c r="U110" s="6">
        <v>0</v>
      </c>
      <c r="V110" s="7"/>
      <c r="W110" s="6">
        <v>0</v>
      </c>
      <c r="X110" s="7"/>
      <c r="Y110" s="6">
        <v>0</v>
      </c>
      <c r="Z110" s="7"/>
      <c r="AA110" s="6">
        <v>0</v>
      </c>
      <c r="AB110" s="7"/>
      <c r="AC110" s="6">
        <v>0</v>
      </c>
      <c r="AD110" s="7"/>
      <c r="AE110" s="6">
        <v>0</v>
      </c>
      <c r="AF110" s="7"/>
      <c r="AG110" s="6">
        <f t="shared" ref="AG110:AG132" si="5">ROUND(I110+K110+M110+O110+Q110+S110+U110+W110+Y110+AA110+AC110+AE110,5)</f>
        <v>0</v>
      </c>
      <c r="AH110" s="7"/>
      <c r="AI110">
        <v>0</v>
      </c>
      <c r="AK110">
        <v>0</v>
      </c>
    </row>
    <row r="111" spans="1:37" ht="15.75" thickBot="1" x14ac:dyDescent="0.3">
      <c r="A111" s="2"/>
      <c r="B111" s="2"/>
      <c r="C111" s="2"/>
      <c r="D111" s="2"/>
      <c r="E111" s="2"/>
      <c r="F111" s="2"/>
      <c r="G111" s="2"/>
      <c r="H111" s="2" t="s">
        <v>115</v>
      </c>
      <c r="I111" s="9">
        <v>0</v>
      </c>
      <c r="J111" s="7"/>
      <c r="K111" s="9">
        <v>1000</v>
      </c>
      <c r="L111" s="7"/>
      <c r="M111" s="9">
        <v>500</v>
      </c>
      <c r="N111" s="7"/>
      <c r="O111" s="9">
        <v>0</v>
      </c>
      <c r="P111" s="7"/>
      <c r="Q111" s="9">
        <v>700</v>
      </c>
      <c r="R111" s="7"/>
      <c r="S111" s="9">
        <v>0</v>
      </c>
      <c r="T111" s="7"/>
      <c r="U111" s="9">
        <v>0</v>
      </c>
      <c r="V111" s="7"/>
      <c r="W111" s="9">
        <v>0</v>
      </c>
      <c r="X111" s="7"/>
      <c r="Y111" s="9">
        <v>700</v>
      </c>
      <c r="Z111" s="7"/>
      <c r="AA111" s="9">
        <v>0</v>
      </c>
      <c r="AB111" s="7"/>
      <c r="AC111" s="9">
        <v>100</v>
      </c>
      <c r="AD111" s="7"/>
      <c r="AE111" s="9">
        <v>0</v>
      </c>
      <c r="AF111" s="7"/>
      <c r="AG111" s="9">
        <f t="shared" si="5"/>
        <v>3000</v>
      </c>
      <c r="AH111" s="7"/>
      <c r="AI111">
        <v>5066.43</v>
      </c>
      <c r="AK111">
        <v>0</v>
      </c>
    </row>
    <row r="112" spans="1:37" x14ac:dyDescent="0.25">
      <c r="A112" s="2"/>
      <c r="B112" s="2"/>
      <c r="C112" s="2"/>
      <c r="D112" s="2"/>
      <c r="E112" s="2"/>
      <c r="F112" s="2"/>
      <c r="G112" s="2" t="s">
        <v>116</v>
      </c>
      <c r="H112" s="2"/>
      <c r="I112" s="6">
        <f>ROUND(SUM(I109:I111),5)</f>
        <v>0</v>
      </c>
      <c r="J112" s="7"/>
      <c r="K112" s="6">
        <f>ROUND(SUM(K109:K111),5)</f>
        <v>1000</v>
      </c>
      <c r="L112" s="7"/>
      <c r="M112" s="6">
        <f>ROUND(SUM(M109:M111),5)</f>
        <v>500</v>
      </c>
      <c r="N112" s="7"/>
      <c r="O112" s="6">
        <f>ROUND(SUM(O109:O111),5)</f>
        <v>0</v>
      </c>
      <c r="P112" s="7"/>
      <c r="Q112" s="6">
        <f>ROUND(SUM(Q109:Q111),5)</f>
        <v>700</v>
      </c>
      <c r="R112" s="7"/>
      <c r="S112" s="6">
        <f>ROUND(SUM(S109:S111),5)</f>
        <v>0</v>
      </c>
      <c r="T112" s="7"/>
      <c r="U112" s="6">
        <f>ROUND(SUM(U109:U111),5)</f>
        <v>0</v>
      </c>
      <c r="V112" s="7"/>
      <c r="W112" s="6">
        <f>ROUND(SUM(W109:W111),5)</f>
        <v>0</v>
      </c>
      <c r="X112" s="7"/>
      <c r="Y112" s="6">
        <f>ROUND(SUM(Y109:Y111),5)</f>
        <v>700</v>
      </c>
      <c r="Z112" s="7"/>
      <c r="AA112" s="6">
        <f>ROUND(SUM(AA109:AA111),5)</f>
        <v>0</v>
      </c>
      <c r="AB112" s="7"/>
      <c r="AC112" s="6">
        <f>ROUND(SUM(AC109:AC111),5)</f>
        <v>100</v>
      </c>
      <c r="AD112" s="7"/>
      <c r="AE112" s="6">
        <f>ROUND(SUM(AE109:AE111),5)</f>
        <v>0</v>
      </c>
      <c r="AF112" s="7"/>
      <c r="AG112" s="6">
        <f t="shared" si="5"/>
        <v>3000</v>
      </c>
      <c r="AH112" s="7"/>
      <c r="AI112">
        <v>5066.43</v>
      </c>
      <c r="AK112">
        <v>0</v>
      </c>
    </row>
    <row r="113" spans="1:37" x14ac:dyDescent="0.25">
      <c r="A113" s="2"/>
      <c r="B113" s="2"/>
      <c r="C113" s="2"/>
      <c r="D113" s="2"/>
      <c r="E113" s="2"/>
      <c r="F113" s="2"/>
      <c r="G113" s="2" t="s">
        <v>117</v>
      </c>
      <c r="H113" s="2"/>
      <c r="I113" s="6">
        <v>75</v>
      </c>
      <c r="J113" s="7"/>
      <c r="K113" s="6">
        <v>75</v>
      </c>
      <c r="L113" s="7"/>
      <c r="M113" s="6">
        <v>75</v>
      </c>
      <c r="N113" s="7"/>
      <c r="O113" s="6">
        <v>75</v>
      </c>
      <c r="P113" s="7"/>
      <c r="Q113" s="6">
        <v>75</v>
      </c>
      <c r="R113" s="7"/>
      <c r="S113" s="6">
        <v>150</v>
      </c>
      <c r="T113" s="7"/>
      <c r="U113" s="6">
        <v>75</v>
      </c>
      <c r="V113" s="7"/>
      <c r="W113" s="6">
        <v>75</v>
      </c>
      <c r="X113" s="7"/>
      <c r="Y113" s="6">
        <v>75</v>
      </c>
      <c r="Z113" s="7"/>
      <c r="AA113" s="6">
        <v>75</v>
      </c>
      <c r="AB113" s="7"/>
      <c r="AC113" s="6">
        <v>100</v>
      </c>
      <c r="AD113" s="7"/>
      <c r="AE113" s="6">
        <v>75</v>
      </c>
      <c r="AF113" s="7"/>
      <c r="AG113" s="6">
        <f t="shared" si="5"/>
        <v>1000</v>
      </c>
      <c r="AH113" s="7"/>
      <c r="AI113">
        <v>991.73</v>
      </c>
      <c r="AK113">
        <v>0</v>
      </c>
    </row>
    <row r="114" spans="1:37" x14ac:dyDescent="0.25">
      <c r="A114" s="2"/>
      <c r="B114" s="2"/>
      <c r="C114" s="2"/>
      <c r="D114" s="2"/>
      <c r="E114" s="2"/>
      <c r="F114" s="2"/>
      <c r="G114" s="2" t="s">
        <v>118</v>
      </c>
      <c r="H114" s="2"/>
      <c r="I114" s="6">
        <v>0</v>
      </c>
      <c r="J114" s="7"/>
      <c r="K114" s="6">
        <v>2000</v>
      </c>
      <c r="L114" s="7"/>
      <c r="M114" s="6">
        <v>0</v>
      </c>
      <c r="N114" s="7"/>
      <c r="O114" s="6">
        <v>0</v>
      </c>
      <c r="P114" s="7"/>
      <c r="Q114" s="6">
        <v>200</v>
      </c>
      <c r="R114" s="7"/>
      <c r="S114" s="6">
        <v>0</v>
      </c>
      <c r="T114" s="7"/>
      <c r="U114" s="6">
        <v>200</v>
      </c>
      <c r="V114" s="7"/>
      <c r="W114" s="6">
        <v>0</v>
      </c>
      <c r="X114" s="7"/>
      <c r="Y114" s="6">
        <v>200</v>
      </c>
      <c r="Z114" s="7"/>
      <c r="AA114" s="6">
        <v>200</v>
      </c>
      <c r="AB114" s="7"/>
      <c r="AC114" s="6">
        <v>200</v>
      </c>
      <c r="AD114" s="7"/>
      <c r="AE114" s="6">
        <v>1000</v>
      </c>
      <c r="AF114" s="7"/>
      <c r="AG114" s="6">
        <f t="shared" si="5"/>
        <v>4000</v>
      </c>
      <c r="AH114" s="7"/>
      <c r="AI114">
        <v>4712.82</v>
      </c>
      <c r="AK114">
        <v>5967.74</v>
      </c>
    </row>
    <row r="115" spans="1:37" x14ac:dyDescent="0.25">
      <c r="A115" s="2"/>
      <c r="B115" s="2"/>
      <c r="C115" s="2"/>
      <c r="D115" s="2"/>
      <c r="E115" s="2"/>
      <c r="F115" s="2"/>
      <c r="G115" s="2" t="s">
        <v>165</v>
      </c>
      <c r="H115" s="2"/>
      <c r="I115" s="6">
        <v>0</v>
      </c>
      <c r="J115" s="7"/>
      <c r="K115" s="6">
        <v>0</v>
      </c>
      <c r="L115" s="7"/>
      <c r="M115" s="6">
        <v>0</v>
      </c>
      <c r="N115" s="7"/>
      <c r="O115" s="6">
        <v>7500</v>
      </c>
      <c r="P115" s="7"/>
      <c r="Q115" s="6">
        <v>750</v>
      </c>
      <c r="R115" s="7"/>
      <c r="S115" s="6">
        <v>750</v>
      </c>
      <c r="T115" s="7"/>
      <c r="U115" s="6">
        <v>750</v>
      </c>
      <c r="V115" s="7"/>
      <c r="W115" s="6">
        <v>750</v>
      </c>
      <c r="X115" s="7"/>
      <c r="Y115" s="6">
        <v>750</v>
      </c>
      <c r="Z115" s="7"/>
      <c r="AA115" s="6">
        <v>750</v>
      </c>
      <c r="AB115" s="7"/>
      <c r="AC115" s="6">
        <v>750</v>
      </c>
      <c r="AD115" s="7"/>
      <c r="AE115" s="6">
        <v>750</v>
      </c>
      <c r="AF115" s="7"/>
      <c r="AG115" s="6">
        <f t="shared" si="5"/>
        <v>13500</v>
      </c>
      <c r="AH115" s="7"/>
      <c r="AI115">
        <v>0</v>
      </c>
      <c r="AK115">
        <v>0</v>
      </c>
    </row>
    <row r="116" spans="1:37" x14ac:dyDescent="0.25">
      <c r="A116" s="2"/>
      <c r="B116" s="2"/>
      <c r="C116" s="2"/>
      <c r="D116" s="2"/>
      <c r="E116" s="2"/>
      <c r="F116" s="2"/>
      <c r="G116" s="2" t="s">
        <v>120</v>
      </c>
      <c r="H116" s="2"/>
      <c r="I116" s="6">
        <v>0</v>
      </c>
      <c r="J116" s="7"/>
      <c r="K116" s="6">
        <v>0</v>
      </c>
      <c r="L116" s="7"/>
      <c r="M116" s="6">
        <v>0</v>
      </c>
      <c r="N116" s="7"/>
      <c r="O116" s="6">
        <v>0</v>
      </c>
      <c r="P116" s="7"/>
      <c r="Q116" s="6">
        <v>0</v>
      </c>
      <c r="R116" s="7"/>
      <c r="S116" s="6">
        <v>0</v>
      </c>
      <c r="T116" s="7"/>
      <c r="U116" s="6">
        <v>0</v>
      </c>
      <c r="V116" s="7"/>
      <c r="W116" s="6">
        <v>0</v>
      </c>
      <c r="X116" s="7"/>
      <c r="Y116" s="6">
        <v>0</v>
      </c>
      <c r="Z116" s="7"/>
      <c r="AA116" s="6">
        <v>0</v>
      </c>
      <c r="AB116" s="7"/>
      <c r="AC116" s="6">
        <v>0</v>
      </c>
      <c r="AD116" s="7"/>
      <c r="AE116" s="6">
        <v>0</v>
      </c>
      <c r="AF116" s="7"/>
      <c r="AG116" s="6">
        <f t="shared" si="5"/>
        <v>0</v>
      </c>
      <c r="AH116" s="7"/>
      <c r="AI116">
        <v>0</v>
      </c>
      <c r="AK116">
        <v>0</v>
      </c>
    </row>
    <row r="117" spans="1:37" ht="15.75" thickBot="1" x14ac:dyDescent="0.3">
      <c r="A117" s="2"/>
      <c r="B117" s="2"/>
      <c r="C117" s="2"/>
      <c r="D117" s="2"/>
      <c r="E117" s="2"/>
      <c r="F117" s="2"/>
      <c r="G117" s="2" t="s">
        <v>121</v>
      </c>
      <c r="H117" s="2"/>
      <c r="I117" s="9">
        <v>0</v>
      </c>
      <c r="J117" s="7"/>
      <c r="K117" s="9">
        <v>0</v>
      </c>
      <c r="L117" s="7"/>
      <c r="M117" s="9">
        <v>0</v>
      </c>
      <c r="N117" s="7"/>
      <c r="O117" s="9">
        <v>0</v>
      </c>
      <c r="P117" s="7"/>
      <c r="Q117" s="9">
        <v>0</v>
      </c>
      <c r="R117" s="7"/>
      <c r="S117" s="9">
        <v>0</v>
      </c>
      <c r="T117" s="7"/>
      <c r="U117" s="9">
        <v>0</v>
      </c>
      <c r="V117" s="7"/>
      <c r="W117" s="9">
        <v>0</v>
      </c>
      <c r="X117" s="7"/>
      <c r="Y117" s="9">
        <v>0</v>
      </c>
      <c r="Z117" s="7"/>
      <c r="AA117" s="9">
        <v>0</v>
      </c>
      <c r="AB117" s="7"/>
      <c r="AC117" s="9">
        <v>0</v>
      </c>
      <c r="AD117" s="7"/>
      <c r="AE117" s="9">
        <v>0</v>
      </c>
      <c r="AF117" s="7"/>
      <c r="AG117" s="9">
        <f t="shared" si="5"/>
        <v>0</v>
      </c>
      <c r="AH117" s="7"/>
      <c r="AI117">
        <v>55.97</v>
      </c>
      <c r="AK117">
        <v>0</v>
      </c>
    </row>
    <row r="118" spans="1:37" x14ac:dyDescent="0.25">
      <c r="A118" s="2"/>
      <c r="B118" s="2"/>
      <c r="C118" s="2"/>
      <c r="D118" s="2"/>
      <c r="E118" s="2"/>
      <c r="F118" s="2" t="s">
        <v>122</v>
      </c>
      <c r="G118" s="2"/>
      <c r="H118" s="2"/>
      <c r="I118" s="6">
        <f>ROUND(I108+SUM(I112:I117),5)</f>
        <v>75</v>
      </c>
      <c r="J118" s="7"/>
      <c r="K118" s="6">
        <f>ROUND(K108+SUM(K112:K117),5)</f>
        <v>3075</v>
      </c>
      <c r="L118" s="7"/>
      <c r="M118" s="6">
        <f>ROUND(M108+SUM(M112:M117),5)</f>
        <v>575</v>
      </c>
      <c r="N118" s="7"/>
      <c r="O118" s="6">
        <f>ROUND(O108+SUM(O112:O117),5)</f>
        <v>7575</v>
      </c>
      <c r="P118" s="7"/>
      <c r="Q118" s="6">
        <f>ROUND(Q108+SUM(Q112:Q117),5)</f>
        <v>1725</v>
      </c>
      <c r="R118" s="7"/>
      <c r="S118" s="6">
        <f>ROUND(S108+SUM(S112:S117),5)</f>
        <v>900</v>
      </c>
      <c r="T118" s="7"/>
      <c r="U118" s="6">
        <f>ROUND(U108+SUM(U112:U117),5)</f>
        <v>1025</v>
      </c>
      <c r="V118" s="7"/>
      <c r="W118" s="6">
        <f>ROUND(W108+SUM(W112:W117),5)</f>
        <v>825</v>
      </c>
      <c r="X118" s="7"/>
      <c r="Y118" s="6">
        <f>ROUND(Y108+SUM(Y112:Y117),5)</f>
        <v>1725</v>
      </c>
      <c r="Z118" s="7"/>
      <c r="AA118" s="6">
        <f>ROUND(AA108+SUM(AA112:AA117),5)</f>
        <v>1025</v>
      </c>
      <c r="AB118" s="7"/>
      <c r="AC118" s="6">
        <f>ROUND(AC108+SUM(AC112:AC117),5)</f>
        <v>1150</v>
      </c>
      <c r="AD118" s="7"/>
      <c r="AE118" s="6">
        <f>ROUND(AE108+SUM(AE112:AE117),5)</f>
        <v>1825</v>
      </c>
      <c r="AF118" s="7"/>
      <c r="AG118" s="6">
        <f t="shared" si="5"/>
        <v>21500</v>
      </c>
      <c r="AH118" s="7"/>
      <c r="AI118">
        <v>10826.95</v>
      </c>
      <c r="AK118">
        <v>5967.74</v>
      </c>
    </row>
    <row r="119" spans="1:37" x14ac:dyDescent="0.25">
      <c r="A119" s="2"/>
      <c r="B119" s="2"/>
      <c r="C119" s="2"/>
      <c r="D119" s="2"/>
      <c r="E119" s="2"/>
      <c r="F119" s="2" t="s">
        <v>123</v>
      </c>
      <c r="G119" s="2"/>
      <c r="H119" s="2"/>
      <c r="I119" s="6">
        <v>750</v>
      </c>
      <c r="J119" s="7"/>
      <c r="K119" s="6">
        <v>750</v>
      </c>
      <c r="L119" s="7"/>
      <c r="M119" s="6">
        <v>1000</v>
      </c>
      <c r="N119" s="7"/>
      <c r="O119" s="6">
        <v>750</v>
      </c>
      <c r="P119" s="7"/>
      <c r="Q119" s="6">
        <v>750</v>
      </c>
      <c r="R119" s="7"/>
      <c r="S119" s="6">
        <v>1000</v>
      </c>
      <c r="T119" s="7"/>
      <c r="U119" s="6">
        <v>750</v>
      </c>
      <c r="V119" s="7"/>
      <c r="W119" s="6">
        <v>750</v>
      </c>
      <c r="X119" s="7"/>
      <c r="Y119" s="6">
        <v>1000</v>
      </c>
      <c r="Z119" s="7"/>
      <c r="AA119" s="6">
        <v>750</v>
      </c>
      <c r="AB119" s="7"/>
      <c r="AC119" s="6">
        <v>750</v>
      </c>
      <c r="AD119" s="7"/>
      <c r="AE119" s="6">
        <v>1000</v>
      </c>
      <c r="AF119" s="7"/>
      <c r="AG119" s="6">
        <f t="shared" si="5"/>
        <v>10000</v>
      </c>
      <c r="AH119" s="7"/>
      <c r="AI119">
        <v>12025</v>
      </c>
      <c r="AK119">
        <v>13935.48</v>
      </c>
    </row>
    <row r="120" spans="1:37" x14ac:dyDescent="0.25">
      <c r="A120" s="2"/>
      <c r="B120" s="2"/>
      <c r="C120" s="2"/>
      <c r="D120" s="2"/>
      <c r="E120" s="2"/>
      <c r="F120" s="2" t="s">
        <v>124</v>
      </c>
      <c r="G120" s="2"/>
      <c r="H120" s="2"/>
      <c r="I120" s="6">
        <v>425</v>
      </c>
      <c r="J120" s="7"/>
      <c r="K120" s="6">
        <v>425</v>
      </c>
      <c r="L120" s="7"/>
      <c r="M120" s="6">
        <v>425</v>
      </c>
      <c r="N120" s="7"/>
      <c r="O120" s="6">
        <v>425</v>
      </c>
      <c r="P120" s="7"/>
      <c r="Q120" s="6">
        <v>425</v>
      </c>
      <c r="R120" s="7"/>
      <c r="S120" s="6">
        <v>425</v>
      </c>
      <c r="T120" s="7"/>
      <c r="U120" s="6">
        <v>425</v>
      </c>
      <c r="V120" s="7"/>
      <c r="W120" s="6">
        <v>425</v>
      </c>
      <c r="X120" s="7"/>
      <c r="Y120" s="6">
        <v>425</v>
      </c>
      <c r="Z120" s="7"/>
      <c r="AA120" s="6">
        <v>425</v>
      </c>
      <c r="AB120" s="7"/>
      <c r="AC120" s="6">
        <v>425</v>
      </c>
      <c r="AD120" s="7"/>
      <c r="AE120" s="6">
        <v>425</v>
      </c>
      <c r="AF120" s="7"/>
      <c r="AG120" s="6">
        <f t="shared" si="5"/>
        <v>5100</v>
      </c>
      <c r="AH120" s="7"/>
      <c r="AI120">
        <v>7064.04</v>
      </c>
      <c r="AK120">
        <v>7161.29</v>
      </c>
    </row>
    <row r="121" spans="1:37" x14ac:dyDescent="0.25">
      <c r="A121" s="2"/>
      <c r="B121" s="2"/>
      <c r="C121" s="2"/>
      <c r="D121" s="2"/>
      <c r="E121" s="2"/>
      <c r="F121" s="2" t="s">
        <v>125</v>
      </c>
      <c r="G121" s="2"/>
      <c r="H121" s="2"/>
      <c r="I121" s="6">
        <v>0</v>
      </c>
      <c r="J121" s="7"/>
      <c r="K121" s="6">
        <v>1500</v>
      </c>
      <c r="L121" s="7"/>
      <c r="M121" s="6">
        <v>0</v>
      </c>
      <c r="N121" s="7"/>
      <c r="O121" s="6">
        <v>0</v>
      </c>
      <c r="P121" s="7"/>
      <c r="Q121" s="6">
        <v>0</v>
      </c>
      <c r="R121" s="7"/>
      <c r="S121" s="6">
        <v>0</v>
      </c>
      <c r="T121" s="7"/>
      <c r="U121" s="6">
        <v>500</v>
      </c>
      <c r="V121" s="7"/>
      <c r="W121" s="6">
        <v>0</v>
      </c>
      <c r="X121" s="7"/>
      <c r="Y121" s="6">
        <v>0</v>
      </c>
      <c r="Z121" s="7"/>
      <c r="AA121" s="6">
        <v>0</v>
      </c>
      <c r="AB121" s="7"/>
      <c r="AC121" s="6">
        <v>0</v>
      </c>
      <c r="AD121" s="7"/>
      <c r="AE121" s="6">
        <v>0</v>
      </c>
      <c r="AF121" s="7"/>
      <c r="AG121" s="6">
        <f t="shared" si="5"/>
        <v>2000</v>
      </c>
      <c r="AH121" s="7"/>
      <c r="AI121">
        <v>1235.25</v>
      </c>
      <c r="AK121">
        <v>2000</v>
      </c>
    </row>
    <row r="122" spans="1:37" x14ac:dyDescent="0.25">
      <c r="A122" s="2"/>
      <c r="B122" s="2"/>
      <c r="C122" s="2"/>
      <c r="D122" s="2"/>
      <c r="E122" s="2"/>
      <c r="F122" s="2" t="s">
        <v>126</v>
      </c>
      <c r="G122" s="2"/>
      <c r="H122" s="2"/>
      <c r="I122" s="6">
        <v>4280</v>
      </c>
      <c r="J122" s="7"/>
      <c r="K122" s="6">
        <v>4280</v>
      </c>
      <c r="L122" s="7"/>
      <c r="M122" s="6">
        <v>4280</v>
      </c>
      <c r="N122" s="7"/>
      <c r="O122" s="6">
        <v>4280</v>
      </c>
      <c r="P122" s="7"/>
      <c r="Q122" s="6">
        <v>4300</v>
      </c>
      <c r="R122" s="7"/>
      <c r="S122" s="6">
        <v>4300</v>
      </c>
      <c r="T122" s="7"/>
      <c r="U122" s="6">
        <v>4380</v>
      </c>
      <c r="V122" s="7"/>
      <c r="W122" s="6">
        <v>4380</v>
      </c>
      <c r="X122" s="7"/>
      <c r="Y122" s="6">
        <v>4380</v>
      </c>
      <c r="Z122" s="7"/>
      <c r="AA122" s="6">
        <v>4380</v>
      </c>
      <c r="AB122" s="7"/>
      <c r="AC122" s="6">
        <v>4380</v>
      </c>
      <c r="AD122" s="7"/>
      <c r="AE122" s="6">
        <v>4380</v>
      </c>
      <c r="AF122" s="7"/>
      <c r="AG122" s="6">
        <f t="shared" si="5"/>
        <v>52000</v>
      </c>
      <c r="AH122" s="7"/>
      <c r="AI122">
        <v>49886.58</v>
      </c>
      <c r="AK122">
        <v>50129.03</v>
      </c>
    </row>
    <row r="123" spans="1:37" x14ac:dyDescent="0.25">
      <c r="A123" s="2"/>
      <c r="B123" s="2"/>
      <c r="C123" s="2"/>
      <c r="D123" s="2"/>
      <c r="E123" s="2"/>
      <c r="F123" s="2" t="s">
        <v>127</v>
      </c>
      <c r="G123" s="2"/>
      <c r="H123" s="2"/>
      <c r="I123" s="6">
        <v>1000</v>
      </c>
      <c r="J123" s="7"/>
      <c r="K123" s="6">
        <v>1000</v>
      </c>
      <c r="L123" s="7"/>
      <c r="M123" s="6">
        <v>1000</v>
      </c>
      <c r="N123" s="7"/>
      <c r="O123" s="6">
        <v>1000</v>
      </c>
      <c r="P123" s="7"/>
      <c r="Q123" s="6">
        <v>1000</v>
      </c>
      <c r="R123" s="7"/>
      <c r="S123" s="6">
        <v>1000</v>
      </c>
      <c r="T123" s="7"/>
      <c r="U123" s="6">
        <v>1000</v>
      </c>
      <c r="V123" s="7"/>
      <c r="W123" s="6">
        <v>1000</v>
      </c>
      <c r="X123" s="7"/>
      <c r="Y123" s="6">
        <v>1000</v>
      </c>
      <c r="Z123" s="7"/>
      <c r="AA123" s="6">
        <v>1000</v>
      </c>
      <c r="AB123" s="7"/>
      <c r="AC123" s="6">
        <v>1000</v>
      </c>
      <c r="AD123" s="7"/>
      <c r="AE123" s="6">
        <v>1000</v>
      </c>
      <c r="AF123" s="7"/>
      <c r="AG123" s="6">
        <f t="shared" si="5"/>
        <v>12000</v>
      </c>
      <c r="AH123" s="7"/>
      <c r="AI123">
        <v>11609.22</v>
      </c>
      <c r="AK123">
        <v>18896.77</v>
      </c>
    </row>
    <row r="124" spans="1:37" x14ac:dyDescent="0.25">
      <c r="A124" s="2"/>
      <c r="B124" s="2"/>
      <c r="C124" s="2"/>
      <c r="D124" s="2"/>
      <c r="E124" s="2"/>
      <c r="F124" s="2" t="s">
        <v>128</v>
      </c>
      <c r="G124" s="2"/>
      <c r="H124" s="2"/>
      <c r="I124" s="6">
        <v>0</v>
      </c>
      <c r="J124" s="7"/>
      <c r="K124" s="6">
        <v>0</v>
      </c>
      <c r="L124" s="7"/>
      <c r="M124" s="6">
        <v>0</v>
      </c>
      <c r="N124" s="7"/>
      <c r="O124" s="6">
        <v>0</v>
      </c>
      <c r="P124" s="7"/>
      <c r="Q124" s="6">
        <v>0</v>
      </c>
      <c r="R124" s="7"/>
      <c r="S124" s="6">
        <v>0</v>
      </c>
      <c r="T124" s="7"/>
      <c r="U124" s="6">
        <v>0</v>
      </c>
      <c r="V124" s="7"/>
      <c r="W124" s="6">
        <v>1000</v>
      </c>
      <c r="X124" s="7"/>
      <c r="Y124" s="6">
        <v>0</v>
      </c>
      <c r="Z124" s="7"/>
      <c r="AA124" s="6">
        <v>0</v>
      </c>
      <c r="AB124" s="7"/>
      <c r="AC124" s="6">
        <v>0</v>
      </c>
      <c r="AD124" s="7"/>
      <c r="AE124" s="6">
        <v>0</v>
      </c>
      <c r="AF124" s="7"/>
      <c r="AG124" s="6">
        <f t="shared" si="5"/>
        <v>1000</v>
      </c>
      <c r="AH124" s="7"/>
      <c r="AI124">
        <v>0</v>
      </c>
      <c r="AK124">
        <v>500</v>
      </c>
    </row>
    <row r="125" spans="1:37" x14ac:dyDescent="0.25">
      <c r="A125" s="2"/>
      <c r="B125" s="2"/>
      <c r="C125" s="2"/>
      <c r="D125" s="2"/>
      <c r="E125" s="2"/>
      <c r="F125" s="2" t="s">
        <v>129</v>
      </c>
      <c r="G125" s="2"/>
      <c r="H125" s="2"/>
      <c r="I125" s="6">
        <v>2500</v>
      </c>
      <c r="J125" s="7"/>
      <c r="K125" s="6">
        <v>4000</v>
      </c>
      <c r="L125" s="7"/>
      <c r="M125" s="6">
        <v>4000</v>
      </c>
      <c r="N125" s="7"/>
      <c r="O125" s="6">
        <v>7000</v>
      </c>
      <c r="P125" s="7"/>
      <c r="Q125" s="6">
        <v>5000</v>
      </c>
      <c r="R125" s="7"/>
      <c r="S125" s="6">
        <v>5000</v>
      </c>
      <c r="T125" s="7"/>
      <c r="U125" s="6">
        <v>5000</v>
      </c>
      <c r="V125" s="7"/>
      <c r="W125" s="6">
        <v>6500</v>
      </c>
      <c r="X125" s="7"/>
      <c r="Y125" s="6">
        <v>6500</v>
      </c>
      <c r="Z125" s="7"/>
      <c r="AA125" s="6">
        <v>7000</v>
      </c>
      <c r="AB125" s="7"/>
      <c r="AC125" s="6">
        <v>8000</v>
      </c>
      <c r="AD125" s="7"/>
      <c r="AE125" s="6">
        <v>7500</v>
      </c>
      <c r="AF125" s="7"/>
      <c r="AG125" s="6">
        <f t="shared" si="5"/>
        <v>68000</v>
      </c>
      <c r="AH125" s="7"/>
      <c r="AI125">
        <v>76937.08</v>
      </c>
      <c r="AK125">
        <v>70000</v>
      </c>
    </row>
    <row r="126" spans="1:37" x14ac:dyDescent="0.25">
      <c r="A126" s="2"/>
      <c r="B126" s="2"/>
      <c r="C126" s="2"/>
      <c r="D126" s="2"/>
      <c r="E126" s="2"/>
      <c r="F126" s="2" t="s">
        <v>130</v>
      </c>
      <c r="G126" s="2"/>
      <c r="H126" s="2"/>
      <c r="I126" s="6">
        <v>1200</v>
      </c>
      <c r="J126" s="7"/>
      <c r="K126" s="6">
        <v>900</v>
      </c>
      <c r="L126" s="7"/>
      <c r="M126" s="6">
        <v>200</v>
      </c>
      <c r="N126" s="7"/>
      <c r="O126" s="6">
        <v>800</v>
      </c>
      <c r="P126" s="7"/>
      <c r="Q126" s="6">
        <v>800</v>
      </c>
      <c r="R126" s="7"/>
      <c r="S126" s="6">
        <v>700</v>
      </c>
      <c r="T126" s="7"/>
      <c r="U126" s="6">
        <v>200</v>
      </c>
      <c r="V126" s="7"/>
      <c r="W126" s="6">
        <v>1400</v>
      </c>
      <c r="X126" s="7"/>
      <c r="Y126" s="6">
        <v>1000</v>
      </c>
      <c r="Z126" s="7"/>
      <c r="AA126" s="6">
        <v>200</v>
      </c>
      <c r="AB126" s="7"/>
      <c r="AC126" s="6">
        <v>1000</v>
      </c>
      <c r="AD126" s="7"/>
      <c r="AE126" s="6">
        <v>600</v>
      </c>
      <c r="AF126" s="7"/>
      <c r="AG126" s="6">
        <f t="shared" si="5"/>
        <v>9000</v>
      </c>
      <c r="AH126" s="7"/>
      <c r="AI126">
        <v>9013.66</v>
      </c>
      <c r="AK126">
        <v>8974.19</v>
      </c>
    </row>
    <row r="127" spans="1:37" x14ac:dyDescent="0.25">
      <c r="A127" s="2"/>
      <c r="B127" s="2"/>
      <c r="C127" s="2"/>
      <c r="D127" s="2"/>
      <c r="E127" s="2"/>
      <c r="F127" s="2" t="s">
        <v>131</v>
      </c>
      <c r="G127" s="2"/>
      <c r="H127" s="2"/>
      <c r="I127" s="6">
        <v>2200</v>
      </c>
      <c r="J127" s="7"/>
      <c r="K127" s="6">
        <v>1200</v>
      </c>
      <c r="L127" s="7"/>
      <c r="M127" s="6">
        <v>1200</v>
      </c>
      <c r="N127" s="7"/>
      <c r="O127" s="6">
        <v>400</v>
      </c>
      <c r="P127" s="7"/>
      <c r="Q127" s="6">
        <v>0</v>
      </c>
      <c r="R127" s="7"/>
      <c r="S127" s="6">
        <v>0</v>
      </c>
      <c r="T127" s="7"/>
      <c r="U127" s="6">
        <v>400</v>
      </c>
      <c r="V127" s="7"/>
      <c r="W127" s="6">
        <v>0</v>
      </c>
      <c r="X127" s="7"/>
      <c r="Y127" s="6">
        <v>0</v>
      </c>
      <c r="Z127" s="7"/>
      <c r="AA127" s="6">
        <v>0</v>
      </c>
      <c r="AB127" s="7"/>
      <c r="AC127" s="6">
        <v>800</v>
      </c>
      <c r="AD127" s="7"/>
      <c r="AE127" s="6">
        <v>100</v>
      </c>
      <c r="AF127" s="7"/>
      <c r="AG127" s="6">
        <f t="shared" si="5"/>
        <v>6300</v>
      </c>
      <c r="AH127" s="7"/>
      <c r="AI127">
        <v>6300.42</v>
      </c>
      <c r="AK127">
        <v>10870.97</v>
      </c>
    </row>
    <row r="128" spans="1:37" x14ac:dyDescent="0.25">
      <c r="A128" s="2"/>
      <c r="B128" s="2"/>
      <c r="C128" s="2"/>
      <c r="D128" s="2"/>
      <c r="E128" s="2"/>
      <c r="F128" s="2" t="s">
        <v>132</v>
      </c>
      <c r="G128" s="2"/>
      <c r="H128" s="2"/>
      <c r="I128" s="6">
        <v>600</v>
      </c>
      <c r="J128" s="7"/>
      <c r="K128" s="6">
        <v>600</v>
      </c>
      <c r="L128" s="7"/>
      <c r="M128" s="6">
        <v>600</v>
      </c>
      <c r="N128" s="7"/>
      <c r="O128" s="6">
        <v>600</v>
      </c>
      <c r="P128" s="7"/>
      <c r="Q128" s="6">
        <v>600</v>
      </c>
      <c r="R128" s="7"/>
      <c r="S128" s="6">
        <v>600</v>
      </c>
      <c r="T128" s="7"/>
      <c r="U128" s="6">
        <v>600</v>
      </c>
      <c r="V128" s="7"/>
      <c r="W128" s="6">
        <v>600</v>
      </c>
      <c r="X128" s="7"/>
      <c r="Y128" s="6">
        <v>600</v>
      </c>
      <c r="Z128" s="7"/>
      <c r="AA128" s="6">
        <v>600</v>
      </c>
      <c r="AB128" s="7"/>
      <c r="AC128" s="6">
        <v>600</v>
      </c>
      <c r="AD128" s="7"/>
      <c r="AE128" s="6">
        <v>600</v>
      </c>
      <c r="AF128" s="7"/>
      <c r="AG128" s="6">
        <f t="shared" si="5"/>
        <v>7200</v>
      </c>
      <c r="AH128" s="7"/>
      <c r="AI128">
        <v>6541.85</v>
      </c>
      <c r="AK128">
        <v>7161.29</v>
      </c>
    </row>
    <row r="129" spans="1:37" x14ac:dyDescent="0.25">
      <c r="A129" s="2"/>
      <c r="B129" s="2"/>
      <c r="C129" s="2"/>
      <c r="D129" s="2"/>
      <c r="E129" s="2"/>
      <c r="F129" s="2" t="s">
        <v>133</v>
      </c>
      <c r="G129" s="2"/>
      <c r="H129" s="2"/>
      <c r="I129" s="6">
        <v>0</v>
      </c>
      <c r="J129" s="7"/>
      <c r="K129" s="6">
        <v>1400</v>
      </c>
      <c r="L129" s="7"/>
      <c r="M129" s="6">
        <v>0</v>
      </c>
      <c r="N129" s="7"/>
      <c r="O129" s="6">
        <v>200</v>
      </c>
      <c r="P129" s="7"/>
      <c r="Q129" s="6">
        <v>600</v>
      </c>
      <c r="R129" s="7"/>
      <c r="S129" s="6">
        <v>0</v>
      </c>
      <c r="T129" s="7"/>
      <c r="U129" s="6">
        <v>0</v>
      </c>
      <c r="V129" s="7"/>
      <c r="W129" s="6">
        <v>400</v>
      </c>
      <c r="X129" s="7"/>
      <c r="Y129" s="6">
        <v>200</v>
      </c>
      <c r="Z129" s="7"/>
      <c r="AA129" s="6">
        <v>200</v>
      </c>
      <c r="AB129" s="7"/>
      <c r="AC129" s="6">
        <v>0</v>
      </c>
      <c r="AD129" s="7"/>
      <c r="AE129" s="6">
        <v>0</v>
      </c>
      <c r="AF129" s="7"/>
      <c r="AG129" s="6">
        <f t="shared" si="5"/>
        <v>3000</v>
      </c>
      <c r="AH129" s="7"/>
      <c r="AI129">
        <v>3839.89</v>
      </c>
      <c r="AK129">
        <v>4000</v>
      </c>
    </row>
    <row r="130" spans="1:37" x14ac:dyDescent="0.25">
      <c r="A130" s="2"/>
      <c r="B130" s="2"/>
      <c r="C130" s="2"/>
      <c r="D130" s="2"/>
      <c r="E130" s="2"/>
      <c r="F130" s="2" t="s">
        <v>134</v>
      </c>
      <c r="G130" s="2"/>
      <c r="H130" s="2"/>
      <c r="I130" s="6">
        <v>200</v>
      </c>
      <c r="J130" s="7"/>
      <c r="K130" s="6">
        <v>300</v>
      </c>
      <c r="L130" s="7"/>
      <c r="M130" s="6">
        <v>200</v>
      </c>
      <c r="N130" s="7"/>
      <c r="O130" s="6">
        <v>200</v>
      </c>
      <c r="P130" s="7"/>
      <c r="Q130" s="6">
        <v>200</v>
      </c>
      <c r="R130" s="7"/>
      <c r="S130" s="6">
        <v>200</v>
      </c>
      <c r="T130" s="7"/>
      <c r="U130" s="6">
        <v>200</v>
      </c>
      <c r="V130" s="7"/>
      <c r="W130" s="6">
        <v>200</v>
      </c>
      <c r="X130" s="7"/>
      <c r="Y130" s="6">
        <v>200</v>
      </c>
      <c r="Z130" s="7"/>
      <c r="AA130" s="6">
        <v>200</v>
      </c>
      <c r="AB130" s="7"/>
      <c r="AC130" s="6">
        <v>200</v>
      </c>
      <c r="AD130" s="7"/>
      <c r="AE130" s="6">
        <v>200</v>
      </c>
      <c r="AF130" s="7"/>
      <c r="AG130" s="6">
        <f t="shared" si="5"/>
        <v>2500</v>
      </c>
      <c r="AH130" s="7"/>
      <c r="AI130">
        <v>2531.8200000000002</v>
      </c>
      <c r="AK130">
        <v>2387.1</v>
      </c>
    </row>
    <row r="131" spans="1:37" ht="15.75" thickBot="1" x14ac:dyDescent="0.3">
      <c r="A131" s="2"/>
      <c r="B131" s="2"/>
      <c r="C131" s="2"/>
      <c r="D131" s="2"/>
      <c r="E131" s="2"/>
      <c r="F131" s="2" t="s">
        <v>135</v>
      </c>
      <c r="G131" s="2"/>
      <c r="H131" s="2"/>
      <c r="I131" s="9">
        <v>0</v>
      </c>
      <c r="J131" s="7"/>
      <c r="K131" s="9">
        <v>0</v>
      </c>
      <c r="L131" s="7"/>
      <c r="M131" s="9">
        <v>0</v>
      </c>
      <c r="N131" s="7"/>
      <c r="O131" s="9">
        <v>0</v>
      </c>
      <c r="P131" s="7"/>
      <c r="Q131" s="9">
        <v>0</v>
      </c>
      <c r="R131" s="7"/>
      <c r="S131" s="9">
        <v>0</v>
      </c>
      <c r="T131" s="7"/>
      <c r="U131" s="9">
        <v>0</v>
      </c>
      <c r="V131" s="7"/>
      <c r="W131" s="9">
        <v>0</v>
      </c>
      <c r="X131" s="7"/>
      <c r="Y131" s="9">
        <v>0</v>
      </c>
      <c r="Z131" s="7"/>
      <c r="AA131" s="9">
        <v>0</v>
      </c>
      <c r="AB131" s="7"/>
      <c r="AC131" s="9">
        <v>0</v>
      </c>
      <c r="AD131" s="7"/>
      <c r="AE131" s="9">
        <v>0</v>
      </c>
      <c r="AF131" s="7"/>
      <c r="AG131" s="9">
        <f t="shared" si="5"/>
        <v>0</v>
      </c>
      <c r="AH131" s="7"/>
      <c r="AI131">
        <v>0</v>
      </c>
      <c r="AK131">
        <v>0</v>
      </c>
    </row>
    <row r="132" spans="1:37" x14ac:dyDescent="0.25">
      <c r="A132" s="2"/>
      <c r="B132" s="2"/>
      <c r="C132" s="2"/>
      <c r="D132" s="2"/>
      <c r="E132" s="2" t="s">
        <v>136</v>
      </c>
      <c r="F132" s="2"/>
      <c r="G132" s="2"/>
      <c r="H132" s="2"/>
      <c r="I132" s="6">
        <f>ROUND(I97+I101+I107+SUM(I118:I131),5)</f>
        <v>16180</v>
      </c>
      <c r="J132" s="7"/>
      <c r="K132" s="6">
        <f>ROUND(K97+K101+K107+SUM(K118:K131),5)</f>
        <v>21545</v>
      </c>
      <c r="L132" s="7"/>
      <c r="M132" s="6">
        <f>ROUND(M97+M101+M107+SUM(M118:M131),5)</f>
        <v>16105</v>
      </c>
      <c r="N132" s="7"/>
      <c r="O132" s="6">
        <f>ROUND(O97+O101+O107+SUM(O118:O131),5)</f>
        <v>29930</v>
      </c>
      <c r="P132" s="7"/>
      <c r="Q132" s="6">
        <f>ROUND(Q97+Q101+Q107+SUM(Q118:Q131),5)</f>
        <v>17990</v>
      </c>
      <c r="R132" s="7"/>
      <c r="S132" s="6">
        <f>ROUND(S97+S101+S107+SUM(S118:S131),5)</f>
        <v>16395</v>
      </c>
      <c r="T132" s="7"/>
      <c r="U132" s="6">
        <f>ROUND(U97+U101+U107+SUM(U118:U131),5)</f>
        <v>16575</v>
      </c>
      <c r="V132" s="7"/>
      <c r="W132" s="6">
        <f>ROUND(W97+W101+W107+SUM(W118:W131),5)</f>
        <v>19455</v>
      </c>
      <c r="X132" s="7"/>
      <c r="Y132" s="6">
        <f>ROUND(Y97+Y101+Y107+SUM(Y118:Y131),5)</f>
        <v>19470</v>
      </c>
      <c r="Z132" s="7"/>
      <c r="AA132" s="6">
        <f>ROUND(AA97+AA101+AA107+SUM(AA118:AA131),5)</f>
        <v>17500</v>
      </c>
      <c r="AB132" s="7"/>
      <c r="AC132" s="6">
        <f>ROUND(AC97+AC101+AC107+SUM(AC118:AC131),5)</f>
        <v>20030</v>
      </c>
      <c r="AD132" s="7"/>
      <c r="AE132" s="6">
        <f>ROUND(AE97+AE101+AE107+SUM(AE118:AE131),5)</f>
        <v>19925</v>
      </c>
      <c r="AF132" s="7"/>
      <c r="AG132" s="6">
        <f t="shared" si="5"/>
        <v>231100</v>
      </c>
      <c r="AH132" s="7"/>
      <c r="AI132">
        <v>218386.78</v>
      </c>
      <c r="AK132">
        <v>220440.31</v>
      </c>
    </row>
    <row r="133" spans="1:37" x14ac:dyDescent="0.25">
      <c r="A133" s="2"/>
      <c r="B133" s="2"/>
      <c r="C133" s="2"/>
      <c r="D133" s="2"/>
      <c r="E133" s="2" t="s">
        <v>137</v>
      </c>
      <c r="F133" s="2"/>
      <c r="G133" s="2"/>
      <c r="H133" s="2"/>
      <c r="I133" s="6"/>
      <c r="J133" s="7"/>
      <c r="K133" s="6"/>
      <c r="L133" s="7"/>
      <c r="M133" s="6"/>
      <c r="N133" s="7"/>
      <c r="O133" s="6"/>
      <c r="P133" s="7"/>
      <c r="Q133" s="6"/>
      <c r="R133" s="7"/>
      <c r="S133" s="6"/>
      <c r="T133" s="7"/>
      <c r="U133" s="6"/>
      <c r="V133" s="7"/>
      <c r="W133" s="6"/>
      <c r="X133" s="7"/>
      <c r="Y133" s="6"/>
      <c r="Z133" s="7"/>
      <c r="AA133" s="6"/>
      <c r="AB133" s="7"/>
      <c r="AC133" s="6"/>
      <c r="AD133" s="7"/>
      <c r="AE133" s="6"/>
      <c r="AF133" s="7"/>
      <c r="AG133" s="6"/>
      <c r="AH133" s="7"/>
    </row>
    <row r="134" spans="1:37" x14ac:dyDescent="0.25">
      <c r="A134" s="2"/>
      <c r="B134" s="2"/>
      <c r="C134" s="2"/>
      <c r="D134" s="2"/>
      <c r="E134" s="2"/>
      <c r="F134" s="2" t="s">
        <v>138</v>
      </c>
      <c r="G134" s="2"/>
      <c r="H134" s="2"/>
      <c r="I134" s="6">
        <v>70</v>
      </c>
      <c r="J134" s="7"/>
      <c r="K134" s="6">
        <v>70</v>
      </c>
      <c r="L134" s="7"/>
      <c r="M134" s="6">
        <v>70</v>
      </c>
      <c r="N134" s="7"/>
      <c r="O134" s="6">
        <v>70</v>
      </c>
      <c r="P134" s="7"/>
      <c r="Q134" s="6">
        <v>70</v>
      </c>
      <c r="R134" s="7"/>
      <c r="S134" s="6">
        <v>70</v>
      </c>
      <c r="T134" s="7"/>
      <c r="U134" s="6">
        <v>70</v>
      </c>
      <c r="V134" s="7"/>
      <c r="W134" s="6">
        <v>70</v>
      </c>
      <c r="X134" s="7"/>
      <c r="Y134" s="6">
        <v>70</v>
      </c>
      <c r="Z134" s="7"/>
      <c r="AA134" s="6">
        <v>70</v>
      </c>
      <c r="AB134" s="7"/>
      <c r="AC134" s="6">
        <v>70</v>
      </c>
      <c r="AD134" s="7"/>
      <c r="AE134" s="6">
        <v>20730</v>
      </c>
      <c r="AF134" s="7"/>
      <c r="AG134" s="6">
        <f t="shared" ref="AG134:AG139" si="6">ROUND(I134+K134+M134+O134+Q134+S134+U134+W134+Y134+AA134+AC134+AE134,5)</f>
        <v>21500</v>
      </c>
      <c r="AH134" s="7"/>
      <c r="AI134">
        <v>22627.34</v>
      </c>
      <c r="AK134">
        <v>22660.32</v>
      </c>
    </row>
    <row r="135" spans="1:37" x14ac:dyDescent="0.25">
      <c r="A135" s="2"/>
      <c r="B135" s="2"/>
      <c r="C135" s="2"/>
      <c r="D135" s="2"/>
      <c r="E135" s="2"/>
      <c r="F135" s="2" t="s">
        <v>139</v>
      </c>
      <c r="G135" s="2"/>
      <c r="H135" s="2"/>
      <c r="I135" s="6">
        <v>1865</v>
      </c>
      <c r="J135" s="7"/>
      <c r="K135" s="6">
        <v>1865</v>
      </c>
      <c r="L135" s="7"/>
      <c r="M135" s="6">
        <v>1885</v>
      </c>
      <c r="N135" s="7"/>
      <c r="O135" s="6">
        <v>1865</v>
      </c>
      <c r="P135" s="7"/>
      <c r="Q135" s="6">
        <v>1865</v>
      </c>
      <c r="R135" s="7"/>
      <c r="S135" s="6">
        <v>1865</v>
      </c>
      <c r="T135" s="7"/>
      <c r="U135" s="6">
        <v>1865</v>
      </c>
      <c r="V135" s="7"/>
      <c r="W135" s="6">
        <v>1865</v>
      </c>
      <c r="X135" s="7"/>
      <c r="Y135" s="6">
        <v>1865</v>
      </c>
      <c r="Z135" s="7"/>
      <c r="AA135" s="6">
        <v>1865</v>
      </c>
      <c r="AB135" s="7"/>
      <c r="AC135" s="6">
        <v>1865</v>
      </c>
      <c r="AD135" s="7"/>
      <c r="AE135" s="6">
        <v>1865</v>
      </c>
      <c r="AF135" s="7"/>
      <c r="AG135" s="6">
        <f t="shared" si="6"/>
        <v>22400</v>
      </c>
      <c r="AH135" s="7"/>
      <c r="AI135">
        <v>22664.3</v>
      </c>
      <c r="AK135">
        <v>23095.16</v>
      </c>
    </row>
    <row r="136" spans="1:37" ht="15.75" thickBot="1" x14ac:dyDescent="0.3">
      <c r="A136" s="2"/>
      <c r="B136" s="2"/>
      <c r="C136" s="2"/>
      <c r="D136" s="2"/>
      <c r="E136" s="2"/>
      <c r="F136" s="2" t="s">
        <v>140</v>
      </c>
      <c r="G136" s="2"/>
      <c r="H136" s="2"/>
      <c r="I136" s="11">
        <v>22330</v>
      </c>
      <c r="J136" s="7"/>
      <c r="K136" s="11">
        <v>22330</v>
      </c>
      <c r="L136" s="7"/>
      <c r="M136" s="11">
        <v>22334</v>
      </c>
      <c r="N136" s="11"/>
      <c r="O136" s="11">
        <v>22334</v>
      </c>
      <c r="P136" s="7"/>
      <c r="Q136" s="11">
        <v>22334</v>
      </c>
      <c r="R136" s="7"/>
      <c r="S136" s="11">
        <v>22334</v>
      </c>
      <c r="T136" s="7"/>
      <c r="U136" s="11">
        <v>22334</v>
      </c>
      <c r="V136" s="7"/>
      <c r="W136" s="11">
        <v>22334</v>
      </c>
      <c r="X136" s="7"/>
      <c r="Y136" s="11">
        <v>22334</v>
      </c>
      <c r="Z136" s="7"/>
      <c r="AA136" s="11">
        <v>22334</v>
      </c>
      <c r="AB136" s="7"/>
      <c r="AC136" s="11">
        <v>22334</v>
      </c>
      <c r="AD136" s="7"/>
      <c r="AE136" s="11">
        <v>22334</v>
      </c>
      <c r="AF136" s="7"/>
      <c r="AG136" s="6">
        <f t="shared" si="6"/>
        <v>268000</v>
      </c>
      <c r="AH136" s="7"/>
      <c r="AI136">
        <v>272531.20000000001</v>
      </c>
      <c r="AK136">
        <v>287645.15999999997</v>
      </c>
    </row>
    <row r="137" spans="1:37" ht="15.75" thickBot="1" x14ac:dyDescent="0.3">
      <c r="A137" s="2"/>
      <c r="B137" s="2"/>
      <c r="C137" s="2"/>
      <c r="D137" s="2"/>
      <c r="E137" s="2" t="s">
        <v>141</v>
      </c>
      <c r="F137" s="2"/>
      <c r="G137" s="2"/>
      <c r="H137" s="2"/>
      <c r="I137" s="15">
        <f>ROUND(SUM(I133:I136),5)</f>
        <v>24265</v>
      </c>
      <c r="J137" s="7"/>
      <c r="K137" s="15">
        <f>ROUND(SUM(K133:K136),5)</f>
        <v>24265</v>
      </c>
      <c r="L137" s="7"/>
      <c r="M137" s="15">
        <f>ROUND(SUM(M133:M136),5)</f>
        <v>24289</v>
      </c>
      <c r="N137" s="7"/>
      <c r="O137" s="15">
        <f>ROUND(SUM(O133:O136),5)</f>
        <v>24269</v>
      </c>
      <c r="P137" s="7"/>
      <c r="Q137" s="15">
        <f>ROUND(SUM(Q133:Q136),5)</f>
        <v>24269</v>
      </c>
      <c r="R137" s="7"/>
      <c r="S137" s="15">
        <f>ROUND(SUM(S133:S136),5)</f>
        <v>24269</v>
      </c>
      <c r="T137" s="7"/>
      <c r="U137" s="15">
        <f>ROUND(SUM(U133:U136),5)</f>
        <v>24269</v>
      </c>
      <c r="V137" s="7"/>
      <c r="W137" s="15">
        <f>ROUND(SUM(W133:W136),5)</f>
        <v>24269</v>
      </c>
      <c r="X137" s="7"/>
      <c r="Y137" s="15">
        <f>ROUND(SUM(Y133:Y136),5)</f>
        <v>24269</v>
      </c>
      <c r="Z137" s="7"/>
      <c r="AA137" s="15">
        <f>ROUND(SUM(AA133:AA136),5)</f>
        <v>24269</v>
      </c>
      <c r="AB137" s="7"/>
      <c r="AC137" s="15">
        <f>ROUND(SUM(AC133:AC136),5)</f>
        <v>24269</v>
      </c>
      <c r="AD137" s="7"/>
      <c r="AE137" s="15">
        <f>ROUND(SUM(AE133:AE136),5)</f>
        <v>44929</v>
      </c>
      <c r="AF137" s="7"/>
      <c r="AG137" s="15">
        <f t="shared" si="6"/>
        <v>311900</v>
      </c>
      <c r="AH137" s="7"/>
      <c r="AI137">
        <v>317822.84000000003</v>
      </c>
      <c r="AK137">
        <v>333400.64</v>
      </c>
    </row>
    <row r="138" spans="1:37" ht="15.75" thickBot="1" x14ac:dyDescent="0.3">
      <c r="A138" s="2"/>
      <c r="B138" s="2"/>
      <c r="C138" s="2"/>
      <c r="D138" s="2" t="s">
        <v>142</v>
      </c>
      <c r="E138" s="2"/>
      <c r="F138" s="2"/>
      <c r="G138" s="2"/>
      <c r="H138" s="2"/>
      <c r="I138" s="13">
        <f>ROUND(SUM(I41:I45)+I64+I69+I74+I84+I96+I132+I137,5)</f>
        <v>64055</v>
      </c>
      <c r="J138" s="7"/>
      <c r="K138" s="13">
        <f>ROUND(SUM(K41:K45)+K64+K69+K74+K84+K96+K132+K137,5)</f>
        <v>65370</v>
      </c>
      <c r="L138" s="7"/>
      <c r="M138" s="13">
        <f>ROUND(SUM(M41:M45)+M64+M69+M74+M84+M96+M132+M137,5)</f>
        <v>79624</v>
      </c>
      <c r="N138" s="7"/>
      <c r="O138" s="13">
        <f>ROUND(SUM(O41:O45)+O64+O69+O74+O84+O96+O132+O137,5)</f>
        <v>78759</v>
      </c>
      <c r="P138" s="7"/>
      <c r="Q138" s="13">
        <f>ROUND(SUM(Q41:Q45)+Q64+Q69+Q74+Q84+Q96+Q132+Q137,5)</f>
        <v>95519</v>
      </c>
      <c r="R138" s="7"/>
      <c r="S138" s="13">
        <f>ROUND(SUM(S41:S45)+S64+S69+S74+S84+S96+S132+S137,5)</f>
        <v>82244</v>
      </c>
      <c r="T138" s="7"/>
      <c r="U138" s="13">
        <f>ROUND(SUM(U41:U45)+U64+U69+U74+U84+U96+U132+U137,5)</f>
        <v>64604</v>
      </c>
      <c r="V138" s="7"/>
      <c r="W138" s="13">
        <f>ROUND(SUM(W41:W45)+W64+W69+W74+W84+W96+W132+W137,5)</f>
        <v>99584</v>
      </c>
      <c r="X138" s="7"/>
      <c r="Y138" s="13">
        <f>ROUND(SUM(Y41:Y45)+Y64+Y69+Y74+Y84+Y96+Y132+Y137,5)</f>
        <v>87019</v>
      </c>
      <c r="Z138" s="7"/>
      <c r="AA138" s="13">
        <f>ROUND(SUM(AA41:AA45)+AA64+AA69+AA74+AA84+AA96+AA132+AA137,5)</f>
        <v>123229</v>
      </c>
      <c r="AB138" s="7"/>
      <c r="AC138" s="13">
        <f>ROUND(SUM(AC41:AC45)+AC64+AC69+AC74+AC84+AC96+AC132+AC137,5)</f>
        <v>69359</v>
      </c>
      <c r="AD138" s="7"/>
      <c r="AE138" s="13">
        <f>ROUND(SUM(AE41:AE45)+AE64+AE69+AE74+AE84+AE96+AE132+AE137,5)</f>
        <v>100634</v>
      </c>
      <c r="AF138" s="7"/>
      <c r="AG138" s="13">
        <f t="shared" si="6"/>
        <v>1010000</v>
      </c>
      <c r="AH138" s="7"/>
      <c r="AI138">
        <v>1080968.22</v>
      </c>
      <c r="AK138">
        <v>1123061.92</v>
      </c>
    </row>
    <row r="139" spans="1:37" x14ac:dyDescent="0.25">
      <c r="A139" s="2"/>
      <c r="B139" s="2" t="s">
        <v>143</v>
      </c>
      <c r="C139" s="2"/>
      <c r="D139" s="2"/>
      <c r="E139" s="2"/>
      <c r="F139" s="2"/>
      <c r="G139" s="2"/>
      <c r="H139" s="2"/>
      <c r="I139" s="6">
        <f>ROUND(I2+I40-I138,5)</f>
        <v>406135.75</v>
      </c>
      <c r="J139" s="7"/>
      <c r="K139" s="6">
        <f>ROUND(K2+K40-K138,5)</f>
        <v>72024.33</v>
      </c>
      <c r="L139" s="7"/>
      <c r="M139" s="6">
        <f>ROUND(M2+M40-M138,5)</f>
        <v>-1529.69</v>
      </c>
      <c r="N139" s="7"/>
      <c r="O139" s="6">
        <f>ROUND(O2+O40-O138,5)</f>
        <v>-4958.47</v>
      </c>
      <c r="P139" s="7"/>
      <c r="Q139" s="6">
        <f>ROUND(Q2+Q40-Q138,5)</f>
        <v>-33496.54</v>
      </c>
      <c r="R139" s="7"/>
      <c r="S139" s="6">
        <f>ROUND(S2+S40-S138,5)</f>
        <v>-58502.400000000001</v>
      </c>
      <c r="T139" s="7"/>
      <c r="U139" s="6">
        <f>ROUND(U2+U40-U138,5)</f>
        <v>-26673.759999999998</v>
      </c>
      <c r="V139" s="7"/>
      <c r="W139" s="6">
        <f>ROUND(W2+W40-W138,5)</f>
        <v>-61588.09</v>
      </c>
      <c r="X139" s="7"/>
      <c r="Y139" s="6">
        <f>ROUND(Y2+Y40-Y138,5)</f>
        <v>-56185.34</v>
      </c>
      <c r="Z139" s="7"/>
      <c r="AA139" s="6">
        <f>ROUND(AA2+AA40-AA138,5)</f>
        <v>-101461.69</v>
      </c>
      <c r="AB139" s="7"/>
      <c r="AC139" s="6">
        <f>ROUND(AC2+AC40-AC138,5)</f>
        <v>-45710.49</v>
      </c>
      <c r="AD139" s="7"/>
      <c r="AE139" s="6">
        <f>ROUND(AE2+AE40-AE138,5)</f>
        <v>-87653.61</v>
      </c>
      <c r="AF139" s="7"/>
      <c r="AG139" s="6">
        <f t="shared" si="6"/>
        <v>400</v>
      </c>
      <c r="AH139" s="7"/>
      <c r="AI139">
        <v>-83067.47</v>
      </c>
      <c r="AK139">
        <v>19983.240000000002</v>
      </c>
    </row>
    <row r="140" spans="1:37" x14ac:dyDescent="0.25">
      <c r="A140" s="2"/>
      <c r="B140" s="2" t="s">
        <v>144</v>
      </c>
      <c r="C140" s="2"/>
      <c r="D140" s="2"/>
      <c r="E140" s="2"/>
      <c r="F140" s="2"/>
      <c r="G140" s="2"/>
      <c r="H140" s="2"/>
      <c r="I140" s="6"/>
      <c r="J140" s="7"/>
      <c r="K140" s="6"/>
      <c r="L140" s="7"/>
      <c r="M140" s="6"/>
      <c r="N140" s="7"/>
      <c r="O140" s="6"/>
      <c r="P140" s="7"/>
      <c r="Q140" s="6"/>
      <c r="R140" s="7"/>
      <c r="S140" s="6"/>
      <c r="T140" s="7"/>
      <c r="U140" s="6"/>
      <c r="V140" s="7"/>
      <c r="W140" s="6"/>
      <c r="X140" s="7"/>
      <c r="Y140" s="6"/>
      <c r="Z140" s="7"/>
      <c r="AA140" s="6"/>
      <c r="AB140" s="7"/>
      <c r="AC140" s="6"/>
      <c r="AD140" s="7"/>
      <c r="AE140" s="6"/>
      <c r="AF140" s="7"/>
      <c r="AG140" s="6"/>
      <c r="AH140" s="7"/>
    </row>
    <row r="141" spans="1:37" x14ac:dyDescent="0.25">
      <c r="A141" s="2"/>
      <c r="B141" s="2"/>
      <c r="C141" s="2" t="s">
        <v>145</v>
      </c>
      <c r="D141" s="2"/>
      <c r="E141" s="2"/>
      <c r="F141" s="2"/>
      <c r="G141" s="2"/>
      <c r="H141" s="2"/>
      <c r="I141" s="6"/>
      <c r="J141" s="7"/>
      <c r="K141" s="6"/>
      <c r="L141" s="7"/>
      <c r="M141" s="6"/>
      <c r="N141" s="7"/>
      <c r="O141" s="6"/>
      <c r="P141" s="7"/>
      <c r="Q141" s="6"/>
      <c r="R141" s="7"/>
      <c r="S141" s="6"/>
      <c r="T141" s="7"/>
      <c r="U141" s="6"/>
      <c r="V141" s="7"/>
      <c r="W141" s="6"/>
      <c r="X141" s="7"/>
      <c r="Y141" s="6"/>
      <c r="Z141" s="7"/>
      <c r="AA141" s="6"/>
      <c r="AB141" s="7"/>
      <c r="AC141" s="6"/>
      <c r="AD141" s="7"/>
      <c r="AE141" s="6"/>
      <c r="AF141" s="7"/>
      <c r="AG141" s="6"/>
      <c r="AH141" s="7"/>
    </row>
    <row r="142" spans="1:37" x14ac:dyDescent="0.25">
      <c r="A142" s="2"/>
      <c r="B142" s="2"/>
      <c r="C142" s="2"/>
      <c r="D142" s="2" t="s">
        <v>146</v>
      </c>
      <c r="E142" s="2"/>
      <c r="F142" s="2"/>
      <c r="G142" s="2"/>
      <c r="H142" s="2"/>
      <c r="I142" s="6">
        <v>0</v>
      </c>
      <c r="J142" s="7"/>
      <c r="K142" s="6">
        <v>0</v>
      </c>
      <c r="L142" s="7"/>
      <c r="M142" s="6">
        <v>0</v>
      </c>
      <c r="N142" s="7"/>
      <c r="O142" s="6">
        <v>0</v>
      </c>
      <c r="P142" s="7"/>
      <c r="Q142" s="6">
        <v>0</v>
      </c>
      <c r="R142" s="7"/>
      <c r="S142" s="6">
        <v>0</v>
      </c>
      <c r="T142" s="7"/>
      <c r="U142" s="6">
        <v>0</v>
      </c>
      <c r="V142" s="7"/>
      <c r="W142" s="6">
        <v>0</v>
      </c>
      <c r="X142" s="7"/>
      <c r="Y142" s="6">
        <v>0</v>
      </c>
      <c r="Z142" s="7"/>
      <c r="AA142" s="6">
        <v>0</v>
      </c>
      <c r="AB142" s="7"/>
      <c r="AC142" s="6">
        <v>0</v>
      </c>
      <c r="AD142" s="7"/>
      <c r="AE142" s="6">
        <v>0</v>
      </c>
      <c r="AF142" s="7"/>
      <c r="AG142" s="6">
        <f>ROUND(I142+K142+M142+O142+Q142+S142+U142+W142+Y142+AA142+AC142+AE142,5)</f>
        <v>0</v>
      </c>
      <c r="AH142" s="7"/>
      <c r="AI142">
        <v>0</v>
      </c>
      <c r="AK142">
        <v>0</v>
      </c>
    </row>
    <row r="143" spans="1:37" ht="15.75" thickBot="1" x14ac:dyDescent="0.3">
      <c r="A143" s="2"/>
      <c r="B143" s="2"/>
      <c r="C143" s="2"/>
      <c r="D143" s="2" t="s">
        <v>147</v>
      </c>
      <c r="E143" s="2"/>
      <c r="F143" s="2"/>
      <c r="G143" s="2"/>
      <c r="H143" s="2"/>
      <c r="I143" s="11">
        <v>0</v>
      </c>
      <c r="J143" s="7"/>
      <c r="K143" s="11">
        <v>0</v>
      </c>
      <c r="L143" s="7"/>
      <c r="M143" s="11">
        <v>0</v>
      </c>
      <c r="N143" s="7"/>
      <c r="O143" s="11">
        <v>0</v>
      </c>
      <c r="P143" s="7"/>
      <c r="Q143" s="11">
        <v>0</v>
      </c>
      <c r="R143" s="7"/>
      <c r="S143" s="11">
        <v>0</v>
      </c>
      <c r="T143" s="7"/>
      <c r="U143" s="11">
        <v>0</v>
      </c>
      <c r="V143" s="7"/>
      <c r="W143" s="11">
        <v>0</v>
      </c>
      <c r="X143" s="7"/>
      <c r="Y143" s="11">
        <v>0</v>
      </c>
      <c r="Z143" s="7"/>
      <c r="AA143" s="11">
        <v>0</v>
      </c>
      <c r="AB143" s="7"/>
      <c r="AC143" s="11">
        <v>0</v>
      </c>
      <c r="AD143" s="7"/>
      <c r="AE143" s="11">
        <v>0</v>
      </c>
      <c r="AF143" s="7"/>
      <c r="AG143" s="11">
        <f>ROUND(I143+K143+M143+O143+Q143+S143+U143+W143+Y143+AA143+AC143+AE143,5)</f>
        <v>0</v>
      </c>
      <c r="AH143" s="7"/>
      <c r="AI143">
        <v>0</v>
      </c>
      <c r="AK143">
        <v>0</v>
      </c>
    </row>
    <row r="144" spans="1:37" ht="15.75" thickBot="1" x14ac:dyDescent="0.3">
      <c r="A144" s="2"/>
      <c r="B144" s="2"/>
      <c r="C144" s="2" t="s">
        <v>148</v>
      </c>
      <c r="D144" s="2"/>
      <c r="E144" s="2"/>
      <c r="F144" s="2"/>
      <c r="G144" s="2"/>
      <c r="H144" s="2"/>
      <c r="I144" s="15">
        <f>ROUND(SUM(I141:I143),5)</f>
        <v>0</v>
      </c>
      <c r="J144" s="7"/>
      <c r="K144" s="15">
        <f>ROUND(SUM(K141:K143),5)</f>
        <v>0</v>
      </c>
      <c r="L144" s="7"/>
      <c r="M144" s="15">
        <f>ROUND(SUM(M141:M143),5)</f>
        <v>0</v>
      </c>
      <c r="N144" s="7"/>
      <c r="O144" s="15">
        <f>ROUND(SUM(O141:O143),5)</f>
        <v>0</v>
      </c>
      <c r="P144" s="7"/>
      <c r="Q144" s="15">
        <f>ROUND(SUM(Q141:Q143),5)</f>
        <v>0</v>
      </c>
      <c r="R144" s="7"/>
      <c r="S144" s="15">
        <f>ROUND(SUM(S141:S143),5)</f>
        <v>0</v>
      </c>
      <c r="T144" s="7"/>
      <c r="U144" s="15">
        <f>ROUND(SUM(U141:U143),5)</f>
        <v>0</v>
      </c>
      <c r="V144" s="7"/>
      <c r="W144" s="15">
        <f>ROUND(SUM(W141:W143),5)</f>
        <v>0</v>
      </c>
      <c r="X144" s="7"/>
      <c r="Y144" s="15">
        <f>ROUND(SUM(Y141:Y143),5)</f>
        <v>0</v>
      </c>
      <c r="Z144" s="7"/>
      <c r="AA144" s="15">
        <f>ROUND(SUM(AA141:AA143),5)</f>
        <v>0</v>
      </c>
      <c r="AB144" s="7"/>
      <c r="AC144" s="15">
        <f>ROUND(SUM(AC141:AC143),5)</f>
        <v>0</v>
      </c>
      <c r="AD144" s="7"/>
      <c r="AE144" s="15">
        <f>ROUND(SUM(AE141:AE143),5)</f>
        <v>0</v>
      </c>
      <c r="AF144" s="7"/>
      <c r="AG144" s="15">
        <f>ROUND(I144+K144+M144+O144+Q144+S144+U144+W144+Y144+AA144+AC144+AE144,5)</f>
        <v>0</v>
      </c>
      <c r="AH144" s="7"/>
      <c r="AI144">
        <v>0</v>
      </c>
      <c r="AK144">
        <v>0</v>
      </c>
    </row>
    <row r="145" spans="1:37" ht="15.75" thickBot="1" x14ac:dyDescent="0.3">
      <c r="A145" s="2"/>
      <c r="B145" s="2" t="s">
        <v>149</v>
      </c>
      <c r="C145" s="2"/>
      <c r="D145" s="2"/>
      <c r="E145" s="2"/>
      <c r="F145" s="2"/>
      <c r="G145" s="2"/>
      <c r="H145" s="2"/>
      <c r="I145" s="15">
        <f>ROUND(I140-I144,5)</f>
        <v>0</v>
      </c>
      <c r="J145" s="7"/>
      <c r="K145" s="15">
        <f>ROUND(K140-K144,5)</f>
        <v>0</v>
      </c>
      <c r="L145" s="7"/>
      <c r="M145" s="15">
        <f>ROUND(M140-M144,5)</f>
        <v>0</v>
      </c>
      <c r="N145" s="7"/>
      <c r="O145" s="15">
        <f>ROUND(O140-O144,5)</f>
        <v>0</v>
      </c>
      <c r="P145" s="7"/>
      <c r="Q145" s="15">
        <f>ROUND(Q140-Q144,5)</f>
        <v>0</v>
      </c>
      <c r="R145" s="7"/>
      <c r="S145" s="15">
        <f>ROUND(S140-S144,5)</f>
        <v>0</v>
      </c>
      <c r="T145" s="7"/>
      <c r="U145" s="15">
        <f>ROUND(U140-U144,5)</f>
        <v>0</v>
      </c>
      <c r="V145" s="7"/>
      <c r="W145" s="15">
        <f>ROUND(W140-W144,5)</f>
        <v>0</v>
      </c>
      <c r="X145" s="7"/>
      <c r="Y145" s="15">
        <f>ROUND(Y140-Y144,5)</f>
        <v>0</v>
      </c>
      <c r="Z145" s="7"/>
      <c r="AA145" s="15">
        <f>ROUND(AA140-AA144,5)</f>
        <v>0</v>
      </c>
      <c r="AB145" s="7"/>
      <c r="AC145" s="15">
        <f>ROUND(AC140-AC144,5)</f>
        <v>0</v>
      </c>
      <c r="AD145" s="7"/>
      <c r="AE145" s="15">
        <f>ROUND(AE140-AE144,5)</f>
        <v>0</v>
      </c>
      <c r="AF145" s="7"/>
      <c r="AG145" s="15">
        <f>ROUND(I145+K145+M145+O145+Q145+S145+U145+W145+Y145+AA145+AC145+AE145,5)</f>
        <v>0</v>
      </c>
      <c r="AH145" s="7"/>
      <c r="AI145">
        <v>0</v>
      </c>
      <c r="AK145">
        <v>0</v>
      </c>
    </row>
    <row r="146" spans="1:37" s="19" customFormat="1" ht="12" thickBot="1" x14ac:dyDescent="0.25">
      <c r="A146" s="2" t="s">
        <v>150</v>
      </c>
      <c r="B146" s="2"/>
      <c r="C146" s="2"/>
      <c r="D146" s="2"/>
      <c r="E146" s="2"/>
      <c r="F146" s="2"/>
      <c r="G146" s="2"/>
      <c r="H146" s="2"/>
      <c r="I146" s="17">
        <f>ROUND(I139+I145,5)</f>
        <v>406135.75</v>
      </c>
      <c r="J146" s="2"/>
      <c r="K146" s="17">
        <f>ROUND(K139+K145,5)</f>
        <v>72024.33</v>
      </c>
      <c r="L146" s="2"/>
      <c r="M146" s="17">
        <f>ROUND(M139+M145,5)</f>
        <v>-1529.69</v>
      </c>
      <c r="N146" s="2"/>
      <c r="O146" s="17">
        <f>ROUND(O139+O145,5)</f>
        <v>-4958.47</v>
      </c>
      <c r="P146" s="2"/>
      <c r="Q146" s="17">
        <f>ROUND(Q139+Q145,5)</f>
        <v>-33496.54</v>
      </c>
      <c r="R146" s="2"/>
      <c r="S146" s="17">
        <f>ROUND(S139+S145,5)</f>
        <v>-58502.400000000001</v>
      </c>
      <c r="T146" s="2"/>
      <c r="U146" s="17">
        <f>ROUND(U139+U145,5)</f>
        <v>-26673.759999999998</v>
      </c>
      <c r="V146" s="2"/>
      <c r="W146" s="17">
        <f>ROUND(W139+W145,5)</f>
        <v>-61588.09</v>
      </c>
      <c r="X146" s="2"/>
      <c r="Y146" s="17">
        <f>ROUND(Y139+Y145,5)</f>
        <v>-56185.34</v>
      </c>
      <c r="Z146" s="2"/>
      <c r="AA146" s="17">
        <f>ROUND(AA139+AA145,5)</f>
        <v>-101461.69</v>
      </c>
      <c r="AB146" s="2"/>
      <c r="AC146" s="17">
        <f>ROUND(AC139+AC145,5)</f>
        <v>-45710.49</v>
      </c>
      <c r="AD146" s="2"/>
      <c r="AE146" s="17">
        <f>ROUND(AE139+AE145,5)</f>
        <v>-87653.61</v>
      </c>
      <c r="AF146" s="2"/>
      <c r="AG146" s="17">
        <f>ROUND(I146+K146+M146+O146+Q146+S146+U146+W146+Y146+AA146+AC146+AE146,5)</f>
        <v>400</v>
      </c>
      <c r="AH146" s="2"/>
      <c r="AI146" s="19">
        <v>-83067.47</v>
      </c>
      <c r="AK146" s="19">
        <v>19983.240000000002</v>
      </c>
    </row>
    <row r="147" spans="1:37" ht="15.75" thickTop="1" x14ac:dyDescent="0.25"/>
  </sheetData>
  <pageMargins left="0.7" right="0.7" top="0.75" bottom="0.75" header="0.3" footer="0.3"/>
  <pageSetup scale="56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1"/>
  <sheetViews>
    <sheetView workbookViewId="0">
      <selection activeCell="Z9" sqref="Z9"/>
    </sheetView>
  </sheetViews>
  <sheetFormatPr defaultRowHeight="15" x14ac:dyDescent="0.25"/>
  <cols>
    <col min="1" max="1" width="10.28515625" bestFit="1" customWidth="1"/>
    <col min="2" max="19" width="9.7109375" bestFit="1" customWidth="1"/>
    <col min="21" max="21" width="14.7109375" bestFit="1" customWidth="1"/>
    <col min="23" max="23" width="9.42578125" bestFit="1" customWidth="1"/>
    <col min="25" max="26" width="8.28515625" bestFit="1" customWidth="1"/>
    <col min="27" max="27" width="9.7109375" bestFit="1" customWidth="1"/>
  </cols>
  <sheetData>
    <row r="1" spans="1:27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>
        <f>S2</f>
        <v>2017</v>
      </c>
      <c r="X1" s="30"/>
      <c r="Y1" s="30">
        <v>2015</v>
      </c>
      <c r="Z1" s="30">
        <v>2016</v>
      </c>
      <c r="AA1" s="30">
        <v>2017</v>
      </c>
    </row>
    <row r="2" spans="1:27" ht="15.75" x14ac:dyDescent="0.25">
      <c r="A2" s="29"/>
      <c r="B2" s="30">
        <v>2000</v>
      </c>
      <c r="C2" s="30">
        <v>2001</v>
      </c>
      <c r="D2" s="30">
        <v>2002</v>
      </c>
      <c r="E2" s="30">
        <v>2003</v>
      </c>
      <c r="F2" s="30">
        <v>2004</v>
      </c>
      <c r="G2" s="30">
        <v>2005</v>
      </c>
      <c r="H2" s="30">
        <v>2006</v>
      </c>
      <c r="I2" s="30">
        <v>2007</v>
      </c>
      <c r="J2" s="30">
        <v>2008</v>
      </c>
      <c r="K2" s="30">
        <v>2009</v>
      </c>
      <c r="L2" s="30">
        <v>2010</v>
      </c>
      <c r="M2" s="30">
        <v>2011</v>
      </c>
      <c r="N2" s="30">
        <v>2012</v>
      </c>
      <c r="O2" s="30">
        <v>2013</v>
      </c>
      <c r="P2" s="30">
        <v>2014</v>
      </c>
      <c r="Q2" s="30">
        <v>2015</v>
      </c>
      <c r="R2" s="30">
        <v>2016</v>
      </c>
      <c r="S2" s="30">
        <v>2017</v>
      </c>
      <c r="T2" s="30"/>
      <c r="U2" s="30"/>
      <c r="V2" s="30"/>
      <c r="W2" s="31" t="s">
        <v>170</v>
      </c>
      <c r="X2" s="30"/>
      <c r="Y2" s="31" t="s">
        <v>171</v>
      </c>
      <c r="Z2" s="30"/>
      <c r="AA2" s="30" t="s">
        <v>171</v>
      </c>
    </row>
    <row r="3" spans="1:27" ht="15.75" x14ac:dyDescent="0.25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7" ht="15.75" x14ac:dyDescent="0.25">
      <c r="A4" s="29" t="s">
        <v>172</v>
      </c>
      <c r="B4" s="30"/>
      <c r="C4" s="30">
        <v>0</v>
      </c>
      <c r="D4" s="30"/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12405.75</v>
      </c>
      <c r="S4" s="30">
        <v>5000</v>
      </c>
      <c r="T4" s="30"/>
      <c r="U4" s="32">
        <f>S4/R4-1</f>
        <v>-0.59696108659291047</v>
      </c>
      <c r="V4" s="30"/>
      <c r="W4" s="30">
        <f>+Q4*0.08</f>
        <v>0</v>
      </c>
      <c r="X4" s="30"/>
      <c r="Y4" s="33"/>
      <c r="Z4" s="33"/>
      <c r="AA4" s="40"/>
    </row>
    <row r="5" spans="1:27" ht="15.75" x14ac:dyDescent="0.25">
      <c r="A5" s="29" t="s">
        <v>173</v>
      </c>
      <c r="B5" s="30"/>
      <c r="C5" s="30">
        <v>0</v>
      </c>
      <c r="D5" s="30">
        <v>0</v>
      </c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30">
        <v>0</v>
      </c>
      <c r="K5" s="30">
        <v>0</v>
      </c>
      <c r="L5" s="30">
        <v>0</v>
      </c>
      <c r="M5" s="30">
        <v>15000</v>
      </c>
      <c r="N5" s="30">
        <v>32000</v>
      </c>
      <c r="O5" s="30">
        <v>33000</v>
      </c>
      <c r="P5" s="30">
        <v>34000</v>
      </c>
      <c r="Q5" s="30">
        <v>35000</v>
      </c>
      <c r="R5" s="30">
        <v>23294.25</v>
      </c>
      <c r="S5" s="30">
        <v>0</v>
      </c>
      <c r="T5" s="30"/>
      <c r="U5" s="32">
        <f>S5/R5-1</f>
        <v>-1</v>
      </c>
      <c r="V5" s="30"/>
      <c r="W5" s="30"/>
      <c r="X5" s="30"/>
      <c r="Y5" s="33">
        <v>17</v>
      </c>
      <c r="Z5" s="33">
        <v>17.5</v>
      </c>
      <c r="AA5" s="40">
        <v>0</v>
      </c>
    </row>
    <row r="6" spans="1:27" ht="15.75" x14ac:dyDescent="0.25">
      <c r="A6" s="29" t="s">
        <v>174</v>
      </c>
      <c r="B6" s="30">
        <v>24200</v>
      </c>
      <c r="C6" s="30">
        <v>32000</v>
      </c>
      <c r="D6" s="30">
        <v>33000</v>
      </c>
      <c r="E6" s="30">
        <v>34000</v>
      </c>
      <c r="F6" s="30">
        <v>35000</v>
      </c>
      <c r="G6" s="30">
        <v>36000</v>
      </c>
      <c r="H6" s="30">
        <v>36000</v>
      </c>
      <c r="I6" s="30">
        <v>40000</v>
      </c>
      <c r="J6" s="30">
        <v>42000</v>
      </c>
      <c r="K6" s="30">
        <v>43500</v>
      </c>
      <c r="L6" s="30">
        <v>44500</v>
      </c>
      <c r="M6" s="30">
        <v>30333</v>
      </c>
      <c r="N6" s="30">
        <v>44600</v>
      </c>
      <c r="O6" s="30">
        <v>46000</v>
      </c>
      <c r="P6" s="30">
        <v>47000</v>
      </c>
      <c r="Q6" s="30">
        <v>48200</v>
      </c>
      <c r="R6" s="30">
        <v>49200</v>
      </c>
      <c r="S6" s="30">
        <v>50300</v>
      </c>
      <c r="T6" s="30"/>
      <c r="U6" s="32">
        <f t="shared" ref="U6:U11" si="0">S6/R6-1</f>
        <v>2.2357723577235866E-2</v>
      </c>
      <c r="V6" s="30"/>
      <c r="W6" s="30">
        <f>+S6*0.08</f>
        <v>4024</v>
      </c>
      <c r="X6" s="31"/>
      <c r="Y6" s="34">
        <v>23.5</v>
      </c>
      <c r="Z6" s="33">
        <v>24</v>
      </c>
      <c r="AA6" s="40">
        <v>24.5</v>
      </c>
    </row>
    <row r="7" spans="1:27" ht="15.75" x14ac:dyDescent="0.25">
      <c r="A7" s="29" t="s">
        <v>175</v>
      </c>
      <c r="B7" s="30">
        <v>92000</v>
      </c>
      <c r="C7" s="30">
        <v>96600</v>
      </c>
      <c r="D7" s="30">
        <v>96600</v>
      </c>
      <c r="E7" s="30">
        <v>97600</v>
      </c>
      <c r="F7" s="30">
        <v>99100</v>
      </c>
      <c r="G7" s="30">
        <v>102000</v>
      </c>
      <c r="H7" s="30">
        <v>110000</v>
      </c>
      <c r="I7" s="30">
        <v>114000</v>
      </c>
      <c r="J7" s="30">
        <v>120000</v>
      </c>
      <c r="K7" s="30">
        <v>120000</v>
      </c>
      <c r="L7" s="30">
        <v>122500</v>
      </c>
      <c r="M7" s="30">
        <v>126000</v>
      </c>
      <c r="N7" s="30">
        <v>130000</v>
      </c>
      <c r="O7" s="30">
        <v>137000</v>
      </c>
      <c r="P7" s="30">
        <v>143000</v>
      </c>
      <c r="Q7" s="30">
        <v>147000</v>
      </c>
      <c r="R7" s="30">
        <v>150000</v>
      </c>
      <c r="S7" s="30">
        <v>153000</v>
      </c>
      <c r="T7" s="30"/>
      <c r="U7" s="32">
        <f t="shared" si="0"/>
        <v>2.0000000000000018E-2</v>
      </c>
      <c r="V7" s="30"/>
      <c r="W7" s="30">
        <f>+S7*0.08</f>
        <v>12240</v>
      </c>
      <c r="X7" s="30"/>
      <c r="Y7" s="30"/>
      <c r="Z7" s="30"/>
      <c r="AA7" s="40"/>
    </row>
    <row r="8" spans="1:27" ht="16.5" thickBot="1" x14ac:dyDescent="0.3">
      <c r="A8" s="29" t="s">
        <v>176</v>
      </c>
      <c r="B8" s="35">
        <v>38900</v>
      </c>
      <c r="C8" s="35">
        <v>41000</v>
      </c>
      <c r="D8" s="35">
        <v>42000</v>
      </c>
      <c r="E8" s="36">
        <v>43000</v>
      </c>
      <c r="F8" s="36">
        <v>44000</v>
      </c>
      <c r="G8" s="36">
        <v>45000</v>
      </c>
      <c r="H8" s="36">
        <v>47000</v>
      </c>
      <c r="I8" s="36">
        <v>49000</v>
      </c>
      <c r="J8" s="36">
        <v>49000</v>
      </c>
      <c r="K8" s="36">
        <v>49000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36">
        <v>0</v>
      </c>
      <c r="R8" s="36">
        <v>0</v>
      </c>
      <c r="S8" s="36">
        <v>0</v>
      </c>
      <c r="T8" s="36"/>
      <c r="U8" s="37"/>
      <c r="V8" s="36"/>
      <c r="W8" s="36">
        <f>+Q8*0.08</f>
        <v>0</v>
      </c>
      <c r="X8" s="30"/>
      <c r="Y8" s="30"/>
      <c r="Z8" s="30"/>
      <c r="AA8" s="30"/>
    </row>
    <row r="9" spans="1:27" ht="16.5" thickTop="1" x14ac:dyDescent="0.25">
      <c r="A9" s="29"/>
      <c r="B9" s="30">
        <f t="shared" ref="B9:H9" si="1">SUM(B4:B8)</f>
        <v>155100</v>
      </c>
      <c r="C9" s="30">
        <f t="shared" si="1"/>
        <v>169600</v>
      </c>
      <c r="D9" s="30">
        <f t="shared" si="1"/>
        <v>171600</v>
      </c>
      <c r="E9" s="38">
        <f t="shared" si="1"/>
        <v>174600</v>
      </c>
      <c r="F9" s="38">
        <f t="shared" si="1"/>
        <v>178100</v>
      </c>
      <c r="G9" s="38">
        <f t="shared" si="1"/>
        <v>183000</v>
      </c>
      <c r="H9" s="38">
        <f t="shared" si="1"/>
        <v>193000</v>
      </c>
      <c r="I9" s="38">
        <f>SUM(I6:I8)</f>
        <v>203000</v>
      </c>
      <c r="J9" s="38">
        <f>SUM(J6:J8)</f>
        <v>211000</v>
      </c>
      <c r="K9" s="38">
        <f>SUM(K6:K8)</f>
        <v>212500</v>
      </c>
      <c r="L9" s="38">
        <f t="shared" ref="L9:R9" si="2">SUM(L4:L8)</f>
        <v>167000</v>
      </c>
      <c r="M9" s="38">
        <f t="shared" si="2"/>
        <v>171333</v>
      </c>
      <c r="N9" s="38">
        <f t="shared" si="2"/>
        <v>206600</v>
      </c>
      <c r="O9" s="38">
        <f t="shared" si="2"/>
        <v>216000</v>
      </c>
      <c r="P9" s="38">
        <f t="shared" si="2"/>
        <v>224000</v>
      </c>
      <c r="Q9" s="38">
        <f t="shared" si="2"/>
        <v>230200</v>
      </c>
      <c r="R9" s="38">
        <f t="shared" si="2"/>
        <v>234900</v>
      </c>
      <c r="S9" s="38">
        <f>SUM(S4:S8)</f>
        <v>208300</v>
      </c>
      <c r="T9" s="38"/>
      <c r="U9" s="39">
        <f t="shared" si="0"/>
        <v>-0.11323967645806732</v>
      </c>
      <c r="V9" s="38"/>
      <c r="W9" s="38">
        <f>+Q9*0.08</f>
        <v>18416</v>
      </c>
      <c r="X9" s="30"/>
      <c r="Y9" s="30"/>
      <c r="Z9" s="30"/>
      <c r="AA9" s="30"/>
    </row>
    <row r="10" spans="1:27" ht="16.5" thickBot="1" x14ac:dyDescent="0.3">
      <c r="A10" s="29" t="s">
        <v>177</v>
      </c>
      <c r="B10" s="35">
        <f>B11-B9</f>
        <v>12400</v>
      </c>
      <c r="C10" s="35">
        <v>12279</v>
      </c>
      <c r="D10" s="35">
        <v>12700</v>
      </c>
      <c r="E10" s="36">
        <v>13200</v>
      </c>
      <c r="F10" s="36">
        <v>13700</v>
      </c>
      <c r="G10" s="36">
        <v>14850</v>
      </c>
      <c r="H10" s="36">
        <v>15600</v>
      </c>
      <c r="I10" s="36">
        <v>16400</v>
      </c>
      <c r="J10" s="36">
        <v>18000</v>
      </c>
      <c r="K10" s="36">
        <v>19000</v>
      </c>
      <c r="L10" s="36">
        <v>30000</v>
      </c>
      <c r="M10" s="36">
        <v>34125</v>
      </c>
      <c r="N10" s="36">
        <v>46400</v>
      </c>
      <c r="O10" s="36">
        <v>49000</v>
      </c>
      <c r="P10" s="36">
        <v>50500</v>
      </c>
      <c r="Q10" s="36">
        <v>52500</v>
      </c>
      <c r="R10" s="36">
        <v>53550</v>
      </c>
      <c r="S10" s="36">
        <v>54750</v>
      </c>
      <c r="T10" s="36"/>
      <c r="U10" s="37">
        <f t="shared" si="0"/>
        <v>2.2408963585434094E-2</v>
      </c>
      <c r="V10" s="36"/>
      <c r="W10" s="36">
        <f>+S10*0.08</f>
        <v>4380</v>
      </c>
      <c r="X10" s="31"/>
      <c r="Y10" s="34"/>
      <c r="Z10" s="30"/>
      <c r="AA10" s="30"/>
    </row>
    <row r="11" spans="1:27" ht="16.5" thickTop="1" x14ac:dyDescent="0.25">
      <c r="A11" s="29"/>
      <c r="B11" s="30">
        <v>167500</v>
      </c>
      <c r="C11" s="30">
        <f>C9+C10</f>
        <v>181879</v>
      </c>
      <c r="D11" s="30">
        <f>D9+D10</f>
        <v>184300</v>
      </c>
      <c r="E11" s="31">
        <f t="shared" ref="E11:K11" si="3">+E10+E9</f>
        <v>187800</v>
      </c>
      <c r="F11" s="31">
        <f t="shared" si="3"/>
        <v>191800</v>
      </c>
      <c r="G11" s="31">
        <f t="shared" si="3"/>
        <v>197850</v>
      </c>
      <c r="H11" s="31">
        <f t="shared" si="3"/>
        <v>208600</v>
      </c>
      <c r="I11" s="31">
        <f t="shared" si="3"/>
        <v>219400</v>
      </c>
      <c r="J11" s="31">
        <f t="shared" si="3"/>
        <v>229000</v>
      </c>
      <c r="K11" s="31">
        <f t="shared" si="3"/>
        <v>231500</v>
      </c>
      <c r="L11" s="31">
        <f t="shared" ref="L11:S11" si="4">SUM(L9:L10)</f>
        <v>197000</v>
      </c>
      <c r="M11" s="31">
        <f t="shared" si="4"/>
        <v>205458</v>
      </c>
      <c r="N11" s="31">
        <f t="shared" si="4"/>
        <v>253000</v>
      </c>
      <c r="O11" s="31">
        <f t="shared" si="4"/>
        <v>265000</v>
      </c>
      <c r="P11" s="31">
        <f t="shared" si="4"/>
        <v>274500</v>
      </c>
      <c r="Q11" s="31">
        <f t="shared" si="4"/>
        <v>282700</v>
      </c>
      <c r="R11" s="31">
        <f t="shared" si="4"/>
        <v>288450</v>
      </c>
      <c r="S11" s="31">
        <f t="shared" si="4"/>
        <v>263050</v>
      </c>
      <c r="T11" s="31"/>
      <c r="U11" s="32">
        <f t="shared" si="0"/>
        <v>-8.8056855607557605E-2</v>
      </c>
      <c r="V11" s="30"/>
      <c r="W11" s="30">
        <f>+W6+W7+W10</f>
        <v>20644</v>
      </c>
      <c r="X11" s="30"/>
      <c r="Y11" s="30"/>
      <c r="Z11" s="30"/>
      <c r="AA11" s="30"/>
    </row>
    <row r="12" spans="1:27" ht="15.75" x14ac:dyDescent="0.25">
      <c r="A12" s="29"/>
      <c r="B12" s="30"/>
      <c r="C12" s="30"/>
      <c r="D12" s="30">
        <f>D11/12</f>
        <v>15358.333333333334</v>
      </c>
      <c r="E12" s="30"/>
      <c r="F12" s="30">
        <f t="shared" ref="F12:R12" si="5">F11/12</f>
        <v>15983.333333333334</v>
      </c>
      <c r="G12" s="30">
        <f t="shared" si="5"/>
        <v>16487.5</v>
      </c>
      <c r="H12" s="30">
        <f t="shared" si="5"/>
        <v>17383.333333333332</v>
      </c>
      <c r="I12" s="30">
        <f t="shared" si="5"/>
        <v>18283.333333333332</v>
      </c>
      <c r="J12" s="30">
        <f t="shared" si="5"/>
        <v>19083.333333333332</v>
      </c>
      <c r="K12" s="30">
        <f t="shared" si="5"/>
        <v>19291.666666666668</v>
      </c>
      <c r="L12" s="30">
        <f t="shared" si="5"/>
        <v>16416.666666666668</v>
      </c>
      <c r="M12" s="30">
        <f t="shared" si="5"/>
        <v>17121.5</v>
      </c>
      <c r="N12" s="30">
        <f t="shared" si="5"/>
        <v>21083.333333333332</v>
      </c>
      <c r="O12" s="30">
        <f t="shared" si="5"/>
        <v>22083.333333333332</v>
      </c>
      <c r="P12" s="30">
        <f t="shared" si="5"/>
        <v>22875</v>
      </c>
      <c r="Q12" s="30">
        <f t="shared" si="5"/>
        <v>23558.333333333332</v>
      </c>
      <c r="R12" s="30">
        <f t="shared" si="5"/>
        <v>24037.5</v>
      </c>
      <c r="S12" s="30">
        <f>S11/12</f>
        <v>21920.833333333332</v>
      </c>
      <c r="T12" s="30"/>
      <c r="U12" s="31" t="s">
        <v>178</v>
      </c>
      <c r="V12" s="30"/>
      <c r="W12" s="30"/>
      <c r="X12" s="30"/>
      <c r="Y12" s="30"/>
      <c r="Z12" s="30"/>
      <c r="AA12" s="30"/>
    </row>
    <row r="13" spans="1:27" ht="15.75" x14ac:dyDescent="0.25">
      <c r="A13" s="29" t="s">
        <v>179</v>
      </c>
      <c r="B13" s="30"/>
      <c r="C13" s="30"/>
      <c r="D13" s="30"/>
      <c r="E13" s="30"/>
      <c r="F13" s="30"/>
      <c r="G13" s="30"/>
      <c r="H13" s="30">
        <v>6000</v>
      </c>
      <c r="I13" s="30">
        <v>31232</v>
      </c>
      <c r="J13" s="30">
        <v>5900</v>
      </c>
      <c r="K13" s="30">
        <v>2000</v>
      </c>
      <c r="L13" s="30">
        <v>0</v>
      </c>
      <c r="M13" s="30">
        <v>37213</v>
      </c>
      <c r="N13" s="30">
        <v>26229</v>
      </c>
      <c r="O13" s="30">
        <v>14650</v>
      </c>
      <c r="P13" s="30">
        <v>34715</v>
      </c>
      <c r="Q13" s="30">
        <v>9760</v>
      </c>
      <c r="R13" s="30">
        <v>0</v>
      </c>
      <c r="S13" s="30">
        <v>0</v>
      </c>
      <c r="T13" s="30"/>
      <c r="U13" s="30"/>
      <c r="V13" s="30"/>
      <c r="W13" s="30">
        <f>+L13*0.08</f>
        <v>0</v>
      </c>
      <c r="X13" s="31"/>
      <c r="Y13" s="30"/>
      <c r="Z13" s="30"/>
      <c r="AA13" s="30"/>
    </row>
    <row r="14" spans="1:27" ht="15.75" x14ac:dyDescent="0.25">
      <c r="A14" s="29" t="s">
        <v>180</v>
      </c>
      <c r="B14" s="30"/>
      <c r="C14" s="30"/>
      <c r="D14" s="30"/>
      <c r="E14" s="30"/>
      <c r="F14" s="30"/>
      <c r="G14" s="30"/>
      <c r="H14" s="30">
        <f t="shared" ref="H14:R14" si="6">+H13+H11</f>
        <v>214600</v>
      </c>
      <c r="I14" s="30">
        <f t="shared" si="6"/>
        <v>250632</v>
      </c>
      <c r="J14" s="30">
        <f t="shared" si="6"/>
        <v>234900</v>
      </c>
      <c r="K14" s="30">
        <f t="shared" si="6"/>
        <v>233500</v>
      </c>
      <c r="L14" s="30">
        <f t="shared" si="6"/>
        <v>197000</v>
      </c>
      <c r="M14" s="30">
        <f t="shared" si="6"/>
        <v>242671</v>
      </c>
      <c r="N14" s="30">
        <f t="shared" si="6"/>
        <v>279229</v>
      </c>
      <c r="O14" s="30">
        <f t="shared" si="6"/>
        <v>279650</v>
      </c>
      <c r="P14" s="30">
        <f t="shared" si="6"/>
        <v>309215</v>
      </c>
      <c r="Q14" s="30">
        <f t="shared" si="6"/>
        <v>292460</v>
      </c>
      <c r="R14" s="30">
        <f t="shared" si="6"/>
        <v>288450</v>
      </c>
      <c r="S14" s="30">
        <f>+S13+S11</f>
        <v>263050</v>
      </c>
      <c r="T14" s="30"/>
      <c r="U14" s="32">
        <f>S14/R14-1</f>
        <v>-8.8056855607557605E-2</v>
      </c>
      <c r="V14" s="30"/>
      <c r="W14" s="30">
        <f>+(S14-S4)*0.08</f>
        <v>20644</v>
      </c>
      <c r="X14" s="30"/>
      <c r="Y14" s="30"/>
      <c r="Z14" s="30"/>
      <c r="AA14" s="30"/>
    </row>
    <row r="15" spans="1:27" ht="15.75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</row>
    <row r="16" spans="1:27" ht="15.75" x14ac:dyDescent="0.2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</row>
    <row r="17" spans="1:27" ht="15.75" x14ac:dyDescent="0.25">
      <c r="A17" s="29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</row>
    <row r="18" spans="1:27" ht="15.75" x14ac:dyDescent="0.25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</row>
    <row r="19" spans="1:27" ht="15.75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</row>
    <row r="20" spans="1:27" ht="15.75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</row>
    <row r="21" spans="1:27" ht="15.75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QuickBooks Export Tips</vt:lpstr>
      <vt:lpstr>Act vs Bug 2016</vt:lpstr>
      <vt:lpstr> ACTUAL 2016</vt:lpstr>
      <vt:lpstr>Budget 2016</vt:lpstr>
      <vt:lpstr>2017 Budget</vt:lpstr>
      <vt:lpstr>Salary calc</vt:lpstr>
      <vt:lpstr>'2017 Budget'!Print_Area</vt:lpstr>
      <vt:lpstr>'2017 Budget'!Print_Titles</vt:lpstr>
      <vt:lpstr>'Act vs Bug 2016'!Print_Titles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Bessette</cp:lastModifiedBy>
  <cp:lastPrinted>2017-01-25T20:25:32Z</cp:lastPrinted>
  <dcterms:created xsi:type="dcterms:W3CDTF">2016-12-29T21:09:44Z</dcterms:created>
  <dcterms:modified xsi:type="dcterms:W3CDTF">2017-02-01T16:26:02Z</dcterms:modified>
</cp:coreProperties>
</file>